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720" firstSheet="10" activeTab="16"/>
  </bookViews>
  <sheets>
    <sheet name="Answer(1a)" sheetId="1" r:id="rId1"/>
    <sheet name="Answer(1b)" sheetId="2" r:id="rId2"/>
    <sheet name="Answer(2)" sheetId="3" r:id="rId3"/>
    <sheet name="Answer(3)" sheetId="4" r:id="rId4"/>
    <sheet name="Answer(4)" sheetId="5" r:id="rId5"/>
    <sheet name="Answer(5a&amp;b)" sheetId="6" r:id="rId6"/>
    <sheet name="Answer(6)" sheetId="7" r:id="rId7"/>
    <sheet name="Answer(7)" sheetId="8" r:id="rId8"/>
    <sheet name="Answer(8a)" sheetId="9" r:id="rId9"/>
    <sheet name="Answer(8b)" sheetId="10" r:id="rId10"/>
    <sheet name="Answer(8c)" sheetId="11" r:id="rId11"/>
    <sheet name="Answer(9a)" sheetId="12" r:id="rId12"/>
    <sheet name="Answer(9b)" sheetId="13" r:id="rId13"/>
    <sheet name="Limits Report 1" sheetId="14" r:id="rId14"/>
    <sheet name="Answer(10a)" sheetId="15" r:id="rId15"/>
    <sheet name="Answer(10b)" sheetId="16" r:id="rId16"/>
    <sheet name="Answer(11)" sheetId="17" r:id="rId17"/>
  </sheets>
  <definedNames>
    <definedName name="OLE_LINK1" localSheetId="12">'Answer(9b)'!$A$6</definedName>
    <definedName name="solver_adj" localSheetId="14" hidden="1">'Answer(10a)'!$B$10:$B$11</definedName>
    <definedName name="solver_adj" localSheetId="15" hidden="1">'Answer(10b)'!$B$10:$B$11</definedName>
    <definedName name="solver_adj" localSheetId="16" hidden="1">'Answer(11)'!$B$8:$B$9</definedName>
    <definedName name="solver_adj" localSheetId="11" hidden="1">'Answer(9a)'!$B$7:$B$9</definedName>
    <definedName name="solver_adj" localSheetId="12" hidden="1">'Answer(9b)'!$B$9:$B$13</definedName>
    <definedName name="solver_cvg" localSheetId="14" hidden="1">0.0001</definedName>
    <definedName name="solver_cvg" localSheetId="15" hidden="1">0.0001</definedName>
    <definedName name="solver_cvg" localSheetId="16" hidden="1">0.0001</definedName>
    <definedName name="solver_cvg" localSheetId="11" hidden="1">0.0001</definedName>
    <definedName name="solver_cvg" localSheetId="12" hidden="1">0.0001</definedName>
    <definedName name="solver_drv" localSheetId="14" hidden="1">1</definedName>
    <definedName name="solver_drv" localSheetId="15" hidden="1">1</definedName>
    <definedName name="solver_drv" localSheetId="16" hidden="1">1</definedName>
    <definedName name="solver_drv" localSheetId="11" hidden="1">1</definedName>
    <definedName name="solver_drv" localSheetId="12" hidden="1">1</definedName>
    <definedName name="solver_est" localSheetId="14" hidden="1">2</definedName>
    <definedName name="solver_est" localSheetId="15" hidden="1">1</definedName>
    <definedName name="solver_est" localSheetId="16" hidden="1">1</definedName>
    <definedName name="solver_est" localSheetId="11" hidden="1">1</definedName>
    <definedName name="solver_est" localSheetId="12" hidden="1">1</definedName>
    <definedName name="solver_itr" localSheetId="14" hidden="1">100</definedName>
    <definedName name="solver_itr" localSheetId="15" hidden="1">100</definedName>
    <definedName name="solver_itr" localSheetId="16" hidden="1">100</definedName>
    <definedName name="solver_itr" localSheetId="11" hidden="1">100</definedName>
    <definedName name="solver_itr" localSheetId="12" hidden="1">100</definedName>
    <definedName name="solver_lhs1" localSheetId="14" hidden="1">'Answer(10a)'!$B$17</definedName>
    <definedName name="solver_lhs1" localSheetId="15" hidden="1">'Answer(10b)'!$B$18</definedName>
    <definedName name="solver_lhs1" localSheetId="16" hidden="1">'Answer(11)'!$B$8</definedName>
    <definedName name="solver_lhs2" localSheetId="14" hidden="1">'Answer(10a)'!$B$18</definedName>
    <definedName name="solver_lhs2" localSheetId="15" hidden="1">'Answer(10b)'!$B$19</definedName>
    <definedName name="solver_lhs3" localSheetId="14" hidden="1">'Answer(10a)'!$B$19</definedName>
    <definedName name="solver_lhs3" localSheetId="15" hidden="1">'Answer(10b)'!$B$20</definedName>
    <definedName name="solver_lhs4" localSheetId="14" hidden="1">'Answer(10a)'!$B$20</definedName>
    <definedName name="solver_lhs4" localSheetId="15" hidden="1">'Answer(10b)'!$B$21</definedName>
    <definedName name="solver_lin" localSheetId="14" hidden="1">1</definedName>
    <definedName name="solver_lin" localSheetId="15" hidden="1">2</definedName>
    <definedName name="solver_lin" localSheetId="16" hidden="1">2</definedName>
    <definedName name="solver_lin" localSheetId="11" hidden="1">2</definedName>
    <definedName name="solver_lin" localSheetId="12" hidden="1">2</definedName>
    <definedName name="solver_neg" localSheetId="14" hidden="1">2</definedName>
    <definedName name="solver_neg" localSheetId="15" hidden="1">2</definedName>
    <definedName name="solver_neg" localSheetId="16" hidden="1">2</definedName>
    <definedName name="solver_neg" localSheetId="11" hidden="1">2</definedName>
    <definedName name="solver_neg" localSheetId="12" hidden="1">2</definedName>
    <definedName name="solver_num" localSheetId="14" hidden="1">4</definedName>
    <definedName name="solver_num" localSheetId="15" hidden="1">4</definedName>
    <definedName name="solver_num" localSheetId="16" hidden="1">1</definedName>
    <definedName name="solver_num" localSheetId="11" hidden="1">0</definedName>
    <definedName name="solver_num" localSheetId="12" hidden="1">0</definedName>
    <definedName name="solver_nwt" localSheetId="14" hidden="1">1</definedName>
    <definedName name="solver_nwt" localSheetId="15" hidden="1">1</definedName>
    <definedName name="solver_nwt" localSheetId="16" hidden="1">1</definedName>
    <definedName name="solver_nwt" localSheetId="11" hidden="1">1</definedName>
    <definedName name="solver_nwt" localSheetId="12" hidden="1">1</definedName>
    <definedName name="solver_opt" localSheetId="14" hidden="1">'Answer(10a)'!$C$10</definedName>
    <definedName name="solver_opt" localSheetId="15" hidden="1">'Answer(10b)'!$B$14</definedName>
    <definedName name="solver_opt" localSheetId="16" hidden="1">'Answer(11)'!$B$16</definedName>
    <definedName name="solver_opt" localSheetId="11" hidden="1">'Answer(9a)'!$B$12</definedName>
    <definedName name="solver_opt" localSheetId="12" hidden="1">'Answer(9b)'!$B$16</definedName>
    <definedName name="solver_pre" localSheetId="14" hidden="1">0.000001</definedName>
    <definedName name="solver_pre" localSheetId="15" hidden="1">0.000001</definedName>
    <definedName name="solver_pre" localSheetId="16" hidden="1">0.000001</definedName>
    <definedName name="solver_pre" localSheetId="11" hidden="1">0.000001</definedName>
    <definedName name="solver_pre" localSheetId="12" hidden="1">0.000001</definedName>
    <definedName name="solver_rel1" localSheetId="14" hidden="1">3</definedName>
    <definedName name="solver_rel1" localSheetId="15" hidden="1">3</definedName>
    <definedName name="solver_rel1" localSheetId="16" hidden="1">3</definedName>
    <definedName name="solver_rel2" localSheetId="14" hidden="1">3</definedName>
    <definedName name="solver_rel2" localSheetId="15" hidden="1">3</definedName>
    <definedName name="solver_rel3" localSheetId="14" hidden="1">3</definedName>
    <definedName name="solver_rel3" localSheetId="15" hidden="1">3</definedName>
    <definedName name="solver_rel4" localSheetId="14" hidden="1">3</definedName>
    <definedName name="solver_rel4" localSheetId="15" hidden="1">3</definedName>
    <definedName name="solver_rhs1" localSheetId="14" hidden="1">1000</definedName>
    <definedName name="solver_rhs1" localSheetId="15" hidden="1">1000</definedName>
    <definedName name="solver_rhs1" localSheetId="16" hidden="1">10</definedName>
    <definedName name="solver_rhs2" localSheetId="14" hidden="1">8000</definedName>
    <definedName name="solver_rhs2" localSheetId="15" hidden="1">8000</definedName>
    <definedName name="solver_rhs3" localSheetId="14" hidden="1">0</definedName>
    <definedName name="solver_rhs3" localSheetId="15" hidden="1">0</definedName>
    <definedName name="solver_rhs4" localSheetId="14" hidden="1">0</definedName>
    <definedName name="solver_rhs4" localSheetId="15" hidden="1">0</definedName>
    <definedName name="solver_scl" localSheetId="14" hidden="1">2</definedName>
    <definedName name="solver_scl" localSheetId="15" hidden="1">2</definedName>
    <definedName name="solver_scl" localSheetId="16" hidden="1">2</definedName>
    <definedName name="solver_scl" localSheetId="11" hidden="1">2</definedName>
    <definedName name="solver_scl" localSheetId="12" hidden="1">2</definedName>
    <definedName name="solver_sho" localSheetId="14" hidden="1">2</definedName>
    <definedName name="solver_sho" localSheetId="15" hidden="1">2</definedName>
    <definedName name="solver_sho" localSheetId="16" hidden="1">2</definedName>
    <definedName name="solver_sho" localSheetId="11" hidden="1">2</definedName>
    <definedName name="solver_sho" localSheetId="12" hidden="1">2</definedName>
    <definedName name="solver_tim" localSheetId="14" hidden="1">100</definedName>
    <definedName name="solver_tim" localSheetId="15" hidden="1">100</definedName>
    <definedName name="solver_tim" localSheetId="16" hidden="1">100</definedName>
    <definedName name="solver_tim" localSheetId="11" hidden="1">100</definedName>
    <definedName name="solver_tim" localSheetId="12" hidden="1">100</definedName>
    <definedName name="solver_tol" localSheetId="14" hidden="1">0.05</definedName>
    <definedName name="solver_tol" localSheetId="15" hidden="1">0.05</definedName>
    <definedName name="solver_tol" localSheetId="16" hidden="1">0.05</definedName>
    <definedName name="solver_tol" localSheetId="11" hidden="1">0.05</definedName>
    <definedName name="solver_tol" localSheetId="12" hidden="1">0.05</definedName>
    <definedName name="solver_typ" localSheetId="14" hidden="1">2</definedName>
    <definedName name="solver_typ" localSheetId="15" hidden="1">1</definedName>
    <definedName name="solver_typ" localSheetId="16" hidden="1">2</definedName>
    <definedName name="solver_typ" localSheetId="11" hidden="1">3</definedName>
    <definedName name="solver_typ" localSheetId="12" hidden="1">3</definedName>
    <definedName name="solver_val" localSheetId="14" hidden="1">0</definedName>
    <definedName name="solver_val" localSheetId="15" hidden="1">0</definedName>
    <definedName name="solver_val" localSheetId="16" hidden="1">0</definedName>
    <definedName name="solver_val" localSheetId="11" hidden="1">0</definedName>
    <definedName name="solver_val" localSheetId="12" hidden="1">0</definedName>
  </definedNames>
  <calcPr fullCalcOnLoad="1"/>
</workbook>
</file>

<file path=xl/sharedStrings.xml><?xml version="1.0" encoding="utf-8"?>
<sst xmlns="http://schemas.openxmlformats.org/spreadsheetml/2006/main" count="148" uniqueCount="104">
  <si>
    <t>x</t>
  </si>
  <si>
    <t>y=1.5*(x^0.8)</t>
  </si>
  <si>
    <t>log x</t>
  </si>
  <si>
    <t>log y</t>
  </si>
  <si>
    <t>-</t>
  </si>
  <si>
    <t>Comparison between the graph from Answer(1b) and Answer(1a):</t>
  </si>
  <si>
    <t>Time (min)</t>
  </si>
  <si>
    <t>Bacteria concentration (ppm)</t>
  </si>
  <si>
    <t>Solvent Concentration (weight percent)</t>
  </si>
  <si>
    <t>Time (sec)</t>
  </si>
  <si>
    <t>Distance (cm)</t>
  </si>
  <si>
    <t>Cost ($)</t>
  </si>
  <si>
    <t>Unit. No.</t>
  </si>
  <si>
    <t>Performance</t>
  </si>
  <si>
    <t>Temp (°C)</t>
  </si>
  <si>
    <t>(P + a/V²) (V - b) = RT</t>
  </si>
  <si>
    <t>P = 10 atm</t>
  </si>
  <si>
    <t>T = 400 K</t>
  </si>
  <si>
    <r>
      <t>a = 40.0 liter</t>
    </r>
    <r>
      <rPr>
        <sz val="10"/>
        <rFont val="Arial"/>
        <family val="2"/>
      </rPr>
      <t>² atm/mole²</t>
    </r>
  </si>
  <si>
    <t>b = 0.2 liter/mole</t>
  </si>
  <si>
    <t>Initial Guess</t>
  </si>
  <si>
    <t>Formula</t>
  </si>
  <si>
    <t>A = P*(i*(1+i)^n/(1+i)^n-1)</t>
  </si>
  <si>
    <t>P (RM)</t>
  </si>
  <si>
    <t>n (month)</t>
  </si>
  <si>
    <t>I (fraction)</t>
  </si>
  <si>
    <t>A (RM)</t>
  </si>
  <si>
    <t>x tan x = 2</t>
  </si>
  <si>
    <t>(10 + 40/V²)*(V - 0.2) = 400</t>
  </si>
  <si>
    <t>i (fraction)</t>
  </si>
  <si>
    <t>Initial Guess of n (month)</t>
  </si>
  <si>
    <t>Initial Guess of I (fraction)</t>
  </si>
  <si>
    <t>Initial Guess of A (RM)</t>
  </si>
  <si>
    <t>x1</t>
  </si>
  <si>
    <t>x2</t>
  </si>
  <si>
    <t>x3</t>
  </si>
  <si>
    <r>
      <t xml:space="preserve"> x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-2x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+ 3x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= 17 </t>
    </r>
  </si>
  <si>
    <r>
      <t>3x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+ 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-2x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= 0 </t>
    </r>
  </si>
  <si>
    <r>
      <t>2x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+ 3x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x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= 7 </t>
    </r>
  </si>
  <si>
    <t>y</t>
  </si>
  <si>
    <t>x4</t>
  </si>
  <si>
    <t>x5</t>
  </si>
  <si>
    <r>
      <t>11x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+ 3x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x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+ 2x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= 51 </t>
    </r>
  </si>
  <si>
    <r>
      <t>4x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+ 2x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x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= 15 </t>
    </r>
  </si>
  <si>
    <r>
      <t>3x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+ 2x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+ 7x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x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= 15 </t>
    </r>
  </si>
  <si>
    <r>
      <t>4x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+ 4x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+ 10x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+ x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= 20 </t>
    </r>
  </si>
  <si>
    <r>
      <t>2x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+ 5x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x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+ 3x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+ 13x</t>
    </r>
    <r>
      <rPr>
        <b/>
        <vertAlign val="sub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= 92 </t>
    </r>
  </si>
  <si>
    <r>
      <t>y = 60 x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+ 44 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</si>
  <si>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>x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+ 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≥ 1000 </t>
    </r>
  </si>
  <si>
    <r>
      <t>5 x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+ 3 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≥ 8000 </t>
    </r>
  </si>
  <si>
    <r>
      <t>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, 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≥ 0 </t>
    </r>
  </si>
  <si>
    <t>Constraints:(minimize)</t>
  </si>
  <si>
    <t>Initial Guess of V</t>
  </si>
  <si>
    <r>
      <t>a)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I would expect to pay $2100 for a computer with a performance rating of 105.</t>
    </r>
  </si>
  <si>
    <r>
      <t>b)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I would expect a performance rating of 113 from a computer that cost $2400.</t>
    </r>
  </si>
  <si>
    <t>Microsoft Excel 11.0 Limits Report</t>
  </si>
  <si>
    <t>Worksheet: [KOS1110-Ass.2-0529858.xls]Limits Report 1</t>
  </si>
  <si>
    <t>Report Created: 2/5/2006 2:42:02 PM</t>
  </si>
  <si>
    <t>Cell</t>
  </si>
  <si>
    <t>Target</t>
  </si>
  <si>
    <t>Name</t>
  </si>
  <si>
    <t>Value</t>
  </si>
  <si>
    <t>Adjustable</t>
  </si>
  <si>
    <t>Lower</t>
  </si>
  <si>
    <t>Limit</t>
  </si>
  <si>
    <t>Result</t>
  </si>
  <si>
    <t>Upper</t>
  </si>
  <si>
    <t>$C$9</t>
  </si>
  <si>
    <t>x1 Formula</t>
  </si>
  <si>
    <t>$C$10</t>
  </si>
  <si>
    <t>x2 Formula</t>
  </si>
  <si>
    <t>QUESTION 1(b)</t>
  </si>
  <si>
    <t>QUESTION 1(a)</t>
  </si>
  <si>
    <t>QUESTION 2</t>
  </si>
  <si>
    <t>QUESTION 3</t>
  </si>
  <si>
    <t>QUESTION 4</t>
  </si>
  <si>
    <t>QUESTION 5(a&amp;b)</t>
  </si>
  <si>
    <t>QUESTION 6</t>
  </si>
  <si>
    <t>QUESTION 7</t>
  </si>
  <si>
    <t>QUESTION 8(a)</t>
  </si>
  <si>
    <t>QUESTION 8(b)</t>
  </si>
  <si>
    <t>QUESTION 8c</t>
  </si>
  <si>
    <t>QUESTION 9(a)</t>
  </si>
  <si>
    <t>QUESTION 9(b)</t>
  </si>
  <si>
    <t>QUESTION 10(a)</t>
  </si>
  <si>
    <t>QUESTION 10(b)</t>
  </si>
  <si>
    <r>
      <t>y = 60 x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+ 30x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</si>
  <si>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Constraints: (Maximize)</t>
  </si>
  <si>
    <r>
      <t>C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 10,000 n (1 + 2d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</t>
    </r>
  </si>
  <si>
    <r>
      <t>C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150,000/(nd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</t>
    </r>
  </si>
  <si>
    <t>n</t>
  </si>
  <si>
    <t>d</t>
  </si>
  <si>
    <t>QUESTION 11</t>
  </si>
  <si>
    <t>Both the graphs follow the linear trendline and they form a straight line if all the dots are connected.</t>
  </si>
  <si>
    <t>Equation</t>
  </si>
  <si>
    <t>Initial Guess (Smallest positive root)</t>
  </si>
  <si>
    <t>Initial Guess (Largest negative root)</t>
  </si>
  <si>
    <t>no</t>
  </si>
  <si>
    <t>constraint</t>
  </si>
  <si>
    <r>
      <t xml:space="preserve"> x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+ 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≥ 1000 </t>
    </r>
  </si>
  <si>
    <r>
      <t>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, x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≥ 0 </t>
    </r>
  </si>
  <si>
    <t>C</t>
  </si>
  <si>
    <t>c1</t>
  </si>
  <si>
    <t>c2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</si>
</sst>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\(000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.2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5.25"/>
      <name val="Arial"/>
      <family val="0"/>
    </font>
    <font>
      <sz val="8.5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vertAlign val="superscript"/>
      <sz val="10.25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vertAlign val="subscript"/>
      <sz val="10"/>
      <name val="Arial"/>
      <family val="2"/>
    </font>
    <font>
      <sz val="7"/>
      <name val="Times New Roman"/>
      <family val="1"/>
    </font>
    <font>
      <vertAlign val="superscript"/>
      <sz val="10"/>
      <name val="Arial"/>
      <family val="0"/>
    </font>
    <font>
      <b/>
      <sz val="10"/>
      <color indexed="18"/>
      <name val="Arial"/>
      <family val="0"/>
    </font>
    <font>
      <b/>
      <vertAlign val="superscript"/>
      <sz val="10"/>
      <name val="Arial"/>
      <family val="2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0" fillId="0" borderId="1" xfId="0" applyFill="1" applyBorder="1" applyAlignment="1">
      <alignment/>
    </xf>
    <xf numFmtId="0" fontId="23" fillId="0" borderId="2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0" borderId="0" xfId="0" applyFill="1" applyAlignment="1">
      <alignment/>
    </xf>
    <xf numFmtId="0" fontId="15" fillId="2" borderId="4" xfId="0" applyFont="1" applyFill="1" applyBorder="1" applyAlignment="1">
      <alignment horizontal="justify"/>
    </xf>
    <xf numFmtId="0" fontId="2" fillId="0" borderId="4" xfId="0" applyFont="1" applyBorder="1" applyAlignment="1">
      <alignment horizontal="justify"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18" fillId="2" borderId="4" xfId="0" applyFont="1" applyFill="1" applyBorder="1" applyAlignment="1">
      <alignment horizontal="justify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y vs 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1"/>
          <c:w val="0.912"/>
          <c:h val="0.729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(0, 0)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'Answer(1a)'!$A$3</c:f>
              <c:numCache/>
            </c:numRef>
          </c:xVal>
          <c:yVal>
            <c:numRef>
              <c:f>'Answer(1a)'!$B$3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(10, 9.464360167)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'Answer(1a)'!$A$4</c:f>
              <c:numCache/>
            </c:numRef>
          </c:xVal>
          <c:yVal>
            <c:numRef>
              <c:f>'Answer(1a)'!$B$4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(20, 16.47840815)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'Answer(1a)'!$A$5</c:f>
              <c:numCache/>
            </c:numRef>
          </c:xVal>
          <c:yVal>
            <c:numRef>
              <c:f>'Answer(1a)'!$B$5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(30, 22.79230579)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'Answer(1a)'!$A$6</c:f>
              <c:numCache/>
            </c:numRef>
          </c:xVal>
          <c:yVal>
            <c:numRef>
              <c:f>'Answer(1a)'!$B$6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(40, 28.69057499)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'Answer(1a)'!$A$7</c:f>
              <c:numCache/>
            </c:numRef>
          </c:xVal>
          <c:yVal>
            <c:numRef>
              <c:f>'Answer(1a)'!$B$7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(50, 34.29787889)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'Answer(1a)'!$A$8</c:f>
              <c:numCache/>
            </c:numRef>
          </c:xVal>
          <c:yVal>
            <c:numRef>
              <c:f>'Answer(1a)'!$B$8</c:f>
              <c:numCache/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(60, 39.68370928)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'Answer(1a)'!$A$9</c:f>
              <c:numCache/>
            </c:numRef>
          </c:xVal>
          <c:yVal>
            <c:numRef>
              <c:f>'Answer(1a)'!$B$9</c:f>
              <c:numCache/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(70, 44.89207616)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'Answer(1a)'!$A$10</c:f>
              <c:numCache/>
            </c:numRef>
          </c:xVal>
          <c:yVal>
            <c:numRef>
              <c:f>'Answer(1a)'!$B$10</c:f>
              <c:numCache/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(80, 49.95319244)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'Answer(1a)'!$A$11</c:f>
              <c:numCache/>
            </c:numRef>
          </c:xVal>
          <c:yVal>
            <c:numRef>
              <c:f>'Answer(1a)'!$B$11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(90, 54.88899343)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'Answer(1a)'!$A$12</c:f>
              <c:numCache/>
            </c:numRef>
          </c:xVal>
          <c:yVal>
            <c:numRef>
              <c:f>'Answer(1a)'!$B$12</c:f>
              <c:numCache/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(100,59.7160755)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'Answer(1a)'!$A$13</c:f>
              <c:numCache/>
            </c:numRef>
          </c:xVal>
          <c:yVal>
            <c:numRef>
              <c:f>'Answer(1a)'!$B$13</c:f>
              <c:numCache/>
            </c:numRef>
          </c:yVal>
          <c:smooth val="0"/>
        </c:ser>
        <c:axId val="57393048"/>
        <c:axId val="46775385"/>
      </c:scatterChart>
      <c:valAx>
        <c:axId val="5739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75385"/>
        <c:crosses val="autoZero"/>
        <c:crossBetween val="midCat"/>
        <c:dispUnits/>
      </c:valAx>
      <c:valAx>
        <c:axId val="46775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y=1.5*(x^0.8)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930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Distance (cm) vs Temp (°C)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'Answer(4)'!$B$2</c:f>
              <c:strCache>
                <c:ptCount val="1"/>
                <c:pt idx="0">
                  <c:v>Distance (cm)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'Answer(4)'!$A$3:$A$12</c:f>
              <c:numCache/>
            </c:numRef>
          </c:xVal>
          <c:yVal>
            <c:numRef>
              <c:f>'Answer(4)'!$B$3:$B$12</c:f>
              <c:numCache/>
            </c:numRef>
          </c:yVal>
          <c:smooth val="0"/>
        </c:ser>
        <c:axId val="29762408"/>
        <c:axId val="66535081"/>
      </c:scatterChart>
      <c:valAx>
        <c:axId val="2976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35081"/>
        <c:crosses val="autoZero"/>
        <c:crossBetween val="midCat"/>
        <c:dispUnits/>
      </c:valAx>
      <c:valAx>
        <c:axId val="66535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624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Cost ($) vs Performance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5775"/>
          <c:w val="0.7885"/>
          <c:h val="0.73825"/>
        </c:manualLayout>
      </c:layout>
      <c:scatterChart>
        <c:scatterStyle val="lineMarker"/>
        <c:varyColors val="0"/>
        <c:ser>
          <c:idx val="0"/>
          <c:order val="0"/>
          <c:tx>
            <c:v>Desktop Computers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'Answer(5a&amp;b)'!$B$3:$B$12</c:f>
              <c:numCache/>
            </c:numRef>
          </c:xVal>
          <c:yVal>
            <c:numRef>
              <c:f>'Answer(5a&amp;b)'!$C$3:$C$12</c:f>
              <c:numCache/>
            </c:numRef>
          </c:yVal>
          <c:smooth val="0"/>
        </c:ser>
        <c:axId val="61944818"/>
        <c:axId val="20632451"/>
      </c:scatterChart>
      <c:valAx>
        <c:axId val="61944818"/>
        <c:scaling>
          <c:orientation val="minMax"/>
          <c:max val="13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Performance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32451"/>
        <c:crosses val="autoZero"/>
        <c:crossBetween val="midCat"/>
        <c:dispUnits/>
        <c:majorUnit val="5"/>
      </c:valAx>
      <c:valAx>
        <c:axId val="20632451"/>
        <c:scaling>
          <c:orientation val="minMax"/>
          <c:max val="50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44818"/>
        <c:crosses val="autoZero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9"/>
          <c:y val="0.0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log y vs log 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695"/>
          <c:w val="0.77"/>
          <c:h val="0.70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(1, 0.976091259)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'Answer(1b)'!$C$4</c:f>
              <c:numCache/>
            </c:numRef>
          </c:xVal>
          <c:yVal>
            <c:numRef>
              <c:f>'Answer(1b)'!$D$4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(1.301029996,1.2169152)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'Answer(1b)'!$C$5</c:f>
              <c:numCache/>
            </c:numRef>
          </c:xVal>
          <c:yVal>
            <c:numRef>
              <c:f>'Answer(1b)'!$D$5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(1.477121255,1.3577882)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'Answer(1b)'!$C$6</c:f>
              <c:numCache/>
            </c:numRef>
          </c:xVal>
          <c:yVal>
            <c:numRef>
              <c:f>'Answer(1b)'!$D$6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(1.602059991,1.4577392)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'Answer(1b)'!$C$7</c:f>
              <c:numCache/>
            </c:numRef>
          </c:xVal>
          <c:yVal>
            <c:numRef>
              <c:f>'Answer(1b)'!$D$7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(1.698970004, 1.53526726)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'Answer(1b)'!$C$8</c:f>
              <c:numCache/>
            </c:numRef>
          </c:xVal>
          <c:yVal>
            <c:numRef>
              <c:f>'Answer(1b)'!$D$8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(1.77815125, 1.598612259)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'Answer(1b)'!$C$9</c:f>
              <c:numCache/>
            </c:numRef>
          </c:xVal>
          <c:yVal>
            <c:numRef>
              <c:f>'Answer(1b)'!$D$9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(1.84509804, 1.652169691)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'Answer(1b)'!$C$10</c:f>
              <c:numCache/>
            </c:numRef>
          </c:xVal>
          <c:yVal>
            <c:numRef>
              <c:f>'Answer(1b)'!$D$10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(1.903089987, 1.6985632)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'Answer(1b)'!$C$11</c:f>
              <c:numCache/>
            </c:numRef>
          </c:xVal>
          <c:yVal>
            <c:numRef>
              <c:f>'Answer(1b)'!$D$11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(1.954242509, 1.73948526)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'Answer(1b)'!$C$12</c:f>
              <c:numCache/>
            </c:numRef>
          </c:xVal>
          <c:yVal>
            <c:numRef>
              <c:f>'Answer(1b)'!$D$12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(2, 1.776091259)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,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xVal>
            <c:numRef>
              <c:f>'Answer(1b)'!$C$13</c:f>
              <c:numCache/>
            </c:numRef>
          </c:xVal>
          <c:yVal>
            <c:numRef>
              <c:f>'Answer(1b)'!$D$13</c:f>
              <c:numCache/>
            </c:numRef>
          </c:yVal>
          <c:smooth val="0"/>
        </c:ser>
        <c:axId val="18325282"/>
        <c:axId val="30709811"/>
      </c:scatterChart>
      <c:valAx>
        <c:axId val="1832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log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09811"/>
        <c:crosses val="autoZero"/>
        <c:crossBetween val="midCat"/>
        <c:dispUnits/>
      </c:valAx>
      <c:valAx>
        <c:axId val="30709811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log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25282"/>
        <c:crosses val="autoZero"/>
        <c:crossBetween val="midCat"/>
        <c:dispUnits/>
        <c:majorUnit val="0.2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1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Growth of a Bacteria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375"/>
          <c:y val="0.29525"/>
          <c:w val="0.28225"/>
          <c:h val="0.5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'Answer(2)'!$A$3:$A$13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'Answer(2)'!$B$3:$B$13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75"/>
          <c:y val="0.1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Growth of a Bacteria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'Answer(2)'!$A$3</c:f>
              <c:numCache/>
            </c:numRef>
          </c:xVal>
          <c:yVal>
            <c:numRef>
              <c:f>'Answer(2)'!$B$3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'Answer(2)'!$A$4</c:f>
              <c:numCache/>
            </c:numRef>
          </c:xVal>
          <c:yVal>
            <c:numRef>
              <c:f>'Answer(2)'!$B$4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'Answer(2)'!$A$5</c:f>
              <c:numCache/>
            </c:numRef>
          </c:xVal>
          <c:yVal>
            <c:numRef>
              <c:f>'Answer(2)'!$B$5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'Answer(2)'!$A$6</c:f>
              <c:numCache/>
            </c:numRef>
          </c:xVal>
          <c:yVal>
            <c:numRef>
              <c:f>'Answer(2)'!$B$6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'Answer(2)'!$A$7</c:f>
              <c:numCache/>
            </c:numRef>
          </c:xVal>
          <c:yVal>
            <c:numRef>
              <c:f>'Answer(2)'!$B$7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'Answer(2)'!$A$8</c:f>
              <c:numCache/>
            </c:numRef>
          </c:xVal>
          <c:yVal>
            <c:numRef>
              <c:f>'Answer(2)'!$B$8</c:f>
              <c:numCache/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'Answer(2)'!$A$9</c:f>
              <c:numCache/>
            </c:numRef>
          </c:xVal>
          <c:yVal>
            <c:numRef>
              <c:f>'Answer(2)'!$B$9</c:f>
              <c:numCache/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'Answer(2)'!$A$10</c:f>
              <c:numCache/>
            </c:numRef>
          </c:xVal>
          <c:yVal>
            <c:numRef>
              <c:f>'Answer(2)'!$B$10</c:f>
              <c:numCache/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'Answer(2)'!$A$11</c:f>
              <c:numCache/>
            </c:numRef>
          </c:xVal>
          <c:yVal>
            <c:numRef>
              <c:f>'Answer(2)'!$B$11</c:f>
              <c:numCache/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'Answer(2)'!$A$12</c:f>
              <c:numCache/>
            </c:numRef>
          </c:xVal>
          <c:yVal>
            <c:numRef>
              <c:f>'Answer(2)'!$B$12</c:f>
              <c:numCache/>
            </c:numRef>
          </c:yVal>
          <c:smooth val="1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'Answer(2)'!$A$13</c:f>
              <c:numCache/>
            </c:numRef>
          </c:xVal>
          <c:yVal>
            <c:numRef>
              <c:f>'Answer(2)'!$B$13</c:f>
              <c:numCache/>
            </c:numRef>
          </c:yVal>
          <c:smooth val="1"/>
        </c:ser>
        <c:axId val="7952844"/>
        <c:axId val="4466733"/>
      </c:scatterChart>
      <c:valAx>
        <c:axId val="7952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6733"/>
        <c:crosses val="autoZero"/>
        <c:crossBetween val="midCat"/>
        <c:dispUnits/>
        <c:majorUnit val="1"/>
      </c:valAx>
      <c:valAx>
        <c:axId val="4466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Bacteria concentration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528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Bacteria Concentration (ppm) vs Time (min)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Time (min)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'Answer(2)'!$A$3:$A$13</c:f>
              <c:numCache/>
            </c:numRef>
          </c:val>
          <c:smooth val="1"/>
        </c:ser>
        <c:ser>
          <c:idx val="1"/>
          <c:order val="1"/>
          <c:tx>
            <c:v>Bacteria Concentration (ppm)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'Answer(2)'!$B$3:$B$13</c:f>
              <c:numCache/>
            </c:numRef>
          </c:val>
          <c:smooth val="1"/>
        </c:ser>
        <c:axId val="40200598"/>
        <c:axId val="26261063"/>
      </c:lineChart>
      <c:catAx>
        <c:axId val="4020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261063"/>
        <c:crosses val="autoZero"/>
        <c:auto val="0"/>
        <c:lblOffset val="100"/>
        <c:tickLblSkip val="1"/>
        <c:noMultiLvlLbl val="0"/>
      </c:catAx>
      <c:valAx>
        <c:axId val="26261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Bacteria Concentration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2005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Solvent Concentration (weight percent) vs Time (sec)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58"/>
          <c:w val="0.74"/>
          <c:h val="0.73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'Answer(3)'!$A$3:$A$13</c:f>
              <c:numCache/>
            </c:numRef>
          </c:xVal>
          <c:yVal>
            <c:numRef>
              <c:f>'Answer(3)'!$B$3:$B$13</c:f>
              <c:numCache/>
            </c:numRef>
          </c:yVal>
          <c:smooth val="0"/>
        </c:ser>
        <c:axId val="35022976"/>
        <c:axId val="46771329"/>
      </c:scatterChart>
      <c:valAx>
        <c:axId val="3502297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71329"/>
        <c:crosses val="autoZero"/>
        <c:crossBetween val="midCat"/>
        <c:dispUnits/>
        <c:majorUnit val="2"/>
      </c:valAx>
      <c:valAx>
        <c:axId val="46771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Solvent Concentration (weight percent)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22976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Distance (cm) vs Temp (°C)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25"/>
          <c:w val="0.6385"/>
          <c:h val="0.7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'Answer(4)'!$B$2</c:f>
              <c:strCache>
                <c:ptCount val="1"/>
                <c:pt idx="0">
                  <c:v>Distance (cm)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'Answer(4)'!$A$3:$A$12</c:f>
              <c:numCache/>
            </c:numRef>
          </c:xVal>
          <c:yVal>
            <c:numRef>
              <c:f>'Answer(4)'!$B$3:$B$12</c:f>
              <c:numCache/>
            </c:numRef>
          </c:yVal>
          <c:smooth val="0"/>
        </c:ser>
        <c:axId val="18288778"/>
        <c:axId val="30381275"/>
      </c:scatterChart>
      <c:valAx>
        <c:axId val="1828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81275"/>
        <c:crosses val="autoZero"/>
        <c:crossBetween val="midCat"/>
        <c:dispUnits/>
      </c:valAx>
      <c:valAx>
        <c:axId val="30381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887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75"/>
          <c:y val="0.4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Distance (cm) vs Temp (°C)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'Answer(4)'!$B$2</c:f>
              <c:strCache>
                <c:ptCount val="1"/>
                <c:pt idx="0">
                  <c:v>Distance (cm)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'Answer(4)'!$A$3:$A$12</c:f>
              <c:numCache/>
            </c:numRef>
          </c:xVal>
          <c:yVal>
            <c:numRef>
              <c:f>'Answer(4)'!$B$3:$B$12</c:f>
              <c:numCache/>
            </c:numRef>
          </c:yVal>
          <c:smooth val="0"/>
        </c:ser>
        <c:axId val="4996020"/>
        <c:axId val="44964181"/>
      </c:scatterChart>
      <c:valAx>
        <c:axId val="4996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64181"/>
        <c:crosses val="autoZero"/>
        <c:crossBetween val="midCat"/>
        <c:dispUnits/>
      </c:valAx>
      <c:valAx>
        <c:axId val="4496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60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Distance (cm) vs Temp (°C)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'Answer(4)'!$B$2</c:f>
              <c:strCache>
                <c:ptCount val="1"/>
                <c:pt idx="0">
                  <c:v>Distance (cm)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'Answer(4)'!$A$3:$A$12</c:f>
              <c:numCache/>
            </c:numRef>
          </c:xVal>
          <c:yVal>
            <c:numRef>
              <c:f>'Answer(4)'!$B$3:$B$12</c:f>
              <c:numCache/>
            </c:numRef>
          </c:yVal>
          <c:smooth val="0"/>
        </c:ser>
        <c:axId val="2024446"/>
        <c:axId val="18220015"/>
      </c:scatterChart>
      <c:valAx>
        <c:axId val="202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20015"/>
        <c:crosses val="autoZero"/>
        <c:crossBetween val="midCat"/>
        <c:dispUnits/>
      </c:valAx>
      <c:valAx>
        <c:axId val="18220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44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57150</xdr:rowOff>
    </xdr:from>
    <xdr:to>
      <xdr:col>9</xdr:col>
      <xdr:colOff>171450</xdr:colOff>
      <xdr:row>36</xdr:row>
      <xdr:rowOff>133350</xdr:rowOff>
    </xdr:to>
    <xdr:graphicFrame>
      <xdr:nvGraphicFramePr>
        <xdr:cNvPr id="1" name="Chart 6"/>
        <xdr:cNvGraphicFramePr/>
      </xdr:nvGraphicFramePr>
      <xdr:xfrm>
        <a:off x="0" y="2162175"/>
        <a:ext cx="60388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19050</xdr:rowOff>
    </xdr:from>
    <xdr:to>
      <xdr:col>10</xdr:col>
      <xdr:colOff>28575</xdr:colOff>
      <xdr:row>36</xdr:row>
      <xdr:rowOff>19050</xdr:rowOff>
    </xdr:to>
    <xdr:graphicFrame>
      <xdr:nvGraphicFramePr>
        <xdr:cNvPr id="1" name="Chart 3"/>
        <xdr:cNvGraphicFramePr/>
      </xdr:nvGraphicFramePr>
      <xdr:xfrm>
        <a:off x="0" y="2286000"/>
        <a:ext cx="72771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38100</xdr:rowOff>
    </xdr:from>
    <xdr:to>
      <xdr:col>5</xdr:col>
      <xdr:colOff>38100</xdr:colOff>
      <xdr:row>56</xdr:row>
      <xdr:rowOff>66675</xdr:rowOff>
    </xdr:to>
    <xdr:graphicFrame>
      <xdr:nvGraphicFramePr>
        <xdr:cNvPr id="1" name="Chart 1"/>
        <xdr:cNvGraphicFramePr/>
      </xdr:nvGraphicFramePr>
      <xdr:xfrm>
        <a:off x="9525" y="6191250"/>
        <a:ext cx="45243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28575</xdr:rowOff>
    </xdr:from>
    <xdr:to>
      <xdr:col>7</xdr:col>
      <xdr:colOff>0</xdr:colOff>
      <xdr:row>73</xdr:row>
      <xdr:rowOff>76200</xdr:rowOff>
    </xdr:to>
    <xdr:graphicFrame>
      <xdr:nvGraphicFramePr>
        <xdr:cNvPr id="2" name="Chart 2"/>
        <xdr:cNvGraphicFramePr/>
      </xdr:nvGraphicFramePr>
      <xdr:xfrm>
        <a:off x="0" y="9258300"/>
        <a:ext cx="57150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14</xdr:row>
      <xdr:rowOff>38100</xdr:rowOff>
    </xdr:from>
    <xdr:to>
      <xdr:col>5</xdr:col>
      <xdr:colOff>400050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28575" y="2305050"/>
        <a:ext cx="486727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9</xdr:col>
      <xdr:colOff>333375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124075"/>
        <a:ext cx="78867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0</xdr:rowOff>
    </xdr:from>
    <xdr:to>
      <xdr:col>11</xdr:col>
      <xdr:colOff>495300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1714500" y="161925"/>
        <a:ext cx="59626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18</xdr:row>
      <xdr:rowOff>38100</xdr:rowOff>
    </xdr:from>
    <xdr:to>
      <xdr:col>11</xdr:col>
      <xdr:colOff>514350</xdr:colOff>
      <xdr:row>36</xdr:row>
      <xdr:rowOff>95250</xdr:rowOff>
    </xdr:to>
    <xdr:graphicFrame>
      <xdr:nvGraphicFramePr>
        <xdr:cNvPr id="2" name="Chart 2"/>
        <xdr:cNvGraphicFramePr/>
      </xdr:nvGraphicFramePr>
      <xdr:xfrm>
        <a:off x="1714500" y="2952750"/>
        <a:ext cx="59817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762000</xdr:colOff>
      <xdr:row>37</xdr:row>
      <xdr:rowOff>66675</xdr:rowOff>
    </xdr:from>
    <xdr:to>
      <xdr:col>11</xdr:col>
      <xdr:colOff>523875</xdr:colOff>
      <xdr:row>55</xdr:row>
      <xdr:rowOff>123825</xdr:rowOff>
    </xdr:to>
    <xdr:graphicFrame>
      <xdr:nvGraphicFramePr>
        <xdr:cNvPr id="3" name="Chart 3"/>
        <xdr:cNvGraphicFramePr/>
      </xdr:nvGraphicFramePr>
      <xdr:xfrm>
        <a:off x="1571625" y="6057900"/>
        <a:ext cx="61341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742950</xdr:colOff>
      <xdr:row>55</xdr:row>
      <xdr:rowOff>9525</xdr:rowOff>
    </xdr:from>
    <xdr:to>
      <xdr:col>11</xdr:col>
      <xdr:colOff>514350</xdr:colOff>
      <xdr:row>73</xdr:row>
      <xdr:rowOff>114300</xdr:rowOff>
    </xdr:to>
    <xdr:graphicFrame>
      <xdr:nvGraphicFramePr>
        <xdr:cNvPr id="4" name="Chart 4"/>
        <xdr:cNvGraphicFramePr/>
      </xdr:nvGraphicFramePr>
      <xdr:xfrm>
        <a:off x="1552575" y="8915400"/>
        <a:ext cx="6143625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0.57425</cdr:x>
      <cdr:y>0.7115</cdr:y>
    </cdr:from>
    <cdr:to>
      <cdr:x>0.575</cdr:x>
      <cdr:y>0.81025</cdr:y>
    </cdr:to>
    <cdr:sp>
      <cdr:nvSpPr>
        <cdr:cNvPr id="1" name="Line 1"/>
        <cdr:cNvSpPr>
          <a:spLocks/>
        </cdr:cNvSpPr>
      </cdr:nvSpPr>
      <cdr:spPr>
        <a:xfrm flipV="1">
          <a:off x="4324350" y="2667000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0.65775</cdr:y>
    </cdr:from>
    <cdr:to>
      <cdr:x>0.65475</cdr:x>
      <cdr:y>0.65775</cdr:y>
    </cdr:to>
    <cdr:sp>
      <cdr:nvSpPr>
        <cdr:cNvPr id="2" name="Line 3"/>
        <cdr:cNvSpPr>
          <a:spLocks/>
        </cdr:cNvSpPr>
      </cdr:nvSpPr>
      <cdr:spPr>
        <a:xfrm>
          <a:off x="923925" y="2466975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0.65425</cdr:x>
      <cdr:y>0.65775</cdr:y>
    </cdr:from>
    <cdr:to>
      <cdr:x>0.65475</cdr:x>
      <cdr:y>0.81025</cdr:y>
    </cdr:to>
    <cdr:sp>
      <cdr:nvSpPr>
        <cdr:cNvPr id="3" name="Line 4"/>
        <cdr:cNvSpPr>
          <a:spLocks/>
        </cdr:cNvSpPr>
      </cdr:nvSpPr>
      <cdr:spPr>
        <a:xfrm flipH="1">
          <a:off x="4933950" y="24669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0.7115</cdr:y>
    </cdr:from>
    <cdr:to>
      <cdr:x>0.575</cdr:x>
      <cdr:y>0.7115</cdr:y>
    </cdr:to>
    <cdr:sp>
      <cdr:nvSpPr>
        <cdr:cNvPr id="4" name="Line 5"/>
        <cdr:cNvSpPr>
          <a:spLocks/>
        </cdr:cNvSpPr>
      </cdr:nvSpPr>
      <cdr:spPr>
        <a:xfrm flipH="1">
          <a:off x="923925" y="2667000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0</xdr:colOff>
      <xdr:row>36</xdr:row>
      <xdr:rowOff>19050</xdr:rowOff>
    </xdr:to>
    <xdr:graphicFrame>
      <xdr:nvGraphicFramePr>
        <xdr:cNvPr id="1" name="Chart 4"/>
        <xdr:cNvGraphicFramePr/>
      </xdr:nvGraphicFramePr>
      <xdr:xfrm>
        <a:off x="0" y="2171700"/>
        <a:ext cx="75438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E6" sqref="E6"/>
    </sheetView>
  </sheetViews>
  <sheetFormatPr defaultColWidth="9.140625" defaultRowHeight="12.75"/>
  <cols>
    <col min="1" max="2" width="12.00390625" style="0" bestFit="1" customWidth="1"/>
  </cols>
  <sheetData>
    <row r="1" ht="12.75">
      <c r="A1" s="2" t="s">
        <v>72</v>
      </c>
    </row>
    <row r="2" spans="1:2" ht="12.75">
      <c r="A2" s="10" t="s">
        <v>0</v>
      </c>
      <c r="B2" s="10" t="s">
        <v>1</v>
      </c>
    </row>
    <row r="3" spans="1:2" ht="12.75">
      <c r="A3" s="11">
        <v>0</v>
      </c>
      <c r="B3" s="11">
        <f aca="true" t="shared" si="0" ref="B3:B13">1.5*(A3^0.8)</f>
        <v>0</v>
      </c>
    </row>
    <row r="4" spans="1:2" ht="12.75">
      <c r="A4" s="11">
        <v>10</v>
      </c>
      <c r="B4" s="11">
        <f t="shared" si="0"/>
        <v>9.464360167202901</v>
      </c>
    </row>
    <row r="5" spans="1:2" ht="12.75">
      <c r="A5" s="11">
        <v>20</v>
      </c>
      <c r="B5" s="11">
        <f t="shared" si="0"/>
        <v>16.478408149591765</v>
      </c>
    </row>
    <row r="6" spans="1:2" ht="12.75">
      <c r="A6" s="11">
        <v>30</v>
      </c>
      <c r="B6" s="11">
        <f t="shared" si="0"/>
        <v>22.79230578504532</v>
      </c>
    </row>
    <row r="7" spans="1:2" ht="12.75">
      <c r="A7" s="11">
        <v>40</v>
      </c>
      <c r="B7" s="11">
        <f t="shared" si="0"/>
        <v>28.69057499370111</v>
      </c>
    </row>
    <row r="8" spans="1:2" ht="12.75">
      <c r="A8" s="11">
        <v>50</v>
      </c>
      <c r="B8" s="11">
        <f t="shared" si="0"/>
        <v>34.297878894549484</v>
      </c>
    </row>
    <row r="9" spans="1:2" ht="12.75">
      <c r="A9" s="11">
        <v>60</v>
      </c>
      <c r="B9" s="11">
        <f t="shared" si="0"/>
        <v>39.68370927997743</v>
      </c>
    </row>
    <row r="10" spans="1:2" ht="12.75">
      <c r="A10" s="11">
        <v>70</v>
      </c>
      <c r="B10" s="11">
        <f t="shared" si="0"/>
        <v>44.892076163546406</v>
      </c>
    </row>
    <row r="11" spans="1:2" ht="12.75">
      <c r="A11" s="11">
        <v>80</v>
      </c>
      <c r="B11" s="11">
        <f t="shared" si="0"/>
        <v>49.95319244411237</v>
      </c>
    </row>
    <row r="12" spans="1:2" ht="12.75">
      <c r="A12" s="11">
        <v>90</v>
      </c>
      <c r="B12" s="11">
        <f t="shared" si="0"/>
        <v>54.88899342601208</v>
      </c>
    </row>
    <row r="13" spans="1:2" ht="12.75">
      <c r="A13" s="11">
        <v>100</v>
      </c>
      <c r="B13" s="11">
        <f t="shared" si="0"/>
        <v>59.71607558302463</v>
      </c>
    </row>
  </sheetData>
  <printOptions/>
  <pageMargins left="0.75" right="0.75" top="1" bottom="1" header="0.5" footer="0.5"/>
  <pageSetup horizontalDpi="300" verticalDpi="300" orientation="landscape" r:id="rId2"/>
  <headerFooter alignWithMargins="0">
    <oddHeader>&amp;LDinie najwa Bero&amp;C0529858&amp;RSection 1 KOS 1110</oddHeader>
    <oddFooter>&amp;LBachelor of Biomedical Science&amp;C&amp;D&amp;R&amp;T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9.140625" defaultRowHeight="12.75"/>
  <cols>
    <col min="1" max="1" width="27.28125" style="0" bestFit="1" customWidth="1"/>
    <col min="2" max="2" width="13.140625" style="0" bestFit="1" customWidth="1"/>
  </cols>
  <sheetData>
    <row r="1" ht="12.75">
      <c r="A1" s="2" t="s">
        <v>80</v>
      </c>
    </row>
    <row r="2" ht="15" customHeight="1">
      <c r="A2" s="15" t="s">
        <v>22</v>
      </c>
    </row>
    <row r="4" spans="1:2" ht="12.75">
      <c r="A4" s="11" t="s">
        <v>26</v>
      </c>
      <c r="B4" s="11">
        <v>350</v>
      </c>
    </row>
    <row r="5" spans="1:2" ht="12.75">
      <c r="A5" s="11" t="s">
        <v>24</v>
      </c>
      <c r="B5" s="11">
        <v>36</v>
      </c>
    </row>
    <row r="6" spans="1:2" ht="12.75">
      <c r="A6" s="11" t="s">
        <v>23</v>
      </c>
      <c r="B6" s="11">
        <v>10000</v>
      </c>
    </row>
    <row r="9" spans="1:2" ht="12.75">
      <c r="A9" s="13" t="s">
        <v>31</v>
      </c>
      <c r="B9" s="13" t="s">
        <v>21</v>
      </c>
    </row>
    <row r="10" spans="1:2" ht="12.75">
      <c r="A10" s="11">
        <v>0.013067987550933401</v>
      </c>
      <c r="B10" s="11">
        <f>B6*(A10*(1+A10)^B5/((1+A10)^B5-1))-B4</f>
        <v>0.0003323656533780195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&amp;LDinie Najwa Bero&amp;C0529858&amp;RSection 1 KOS 1110</oddHeader>
    <oddFooter>&amp;LBachelor of Biomedical Science&amp;C&amp;D&amp;R&amp;T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D6" sqref="D6"/>
    </sheetView>
  </sheetViews>
  <sheetFormatPr defaultColWidth="9.140625" defaultRowHeight="12.75"/>
  <cols>
    <col min="1" max="1" width="27.28125" style="0" bestFit="1" customWidth="1"/>
    <col min="2" max="2" width="9.00390625" style="0" bestFit="1" customWidth="1"/>
  </cols>
  <sheetData>
    <row r="1" ht="12.75">
      <c r="A1" s="2" t="s">
        <v>81</v>
      </c>
    </row>
    <row r="2" ht="18" customHeight="1">
      <c r="A2" s="15" t="s">
        <v>22</v>
      </c>
    </row>
    <row r="4" spans="1:2" ht="12.75">
      <c r="A4" s="13" t="s">
        <v>23</v>
      </c>
      <c r="B4" s="11">
        <v>10000</v>
      </c>
    </row>
    <row r="5" spans="1:2" ht="12.75">
      <c r="A5" s="13" t="s">
        <v>29</v>
      </c>
      <c r="B5" s="11">
        <v>0.006667</v>
      </c>
    </row>
    <row r="6" spans="1:2" ht="12.75">
      <c r="A6" s="13" t="s">
        <v>26</v>
      </c>
      <c r="B6" s="11">
        <v>350</v>
      </c>
    </row>
    <row r="8" spans="1:2" ht="12.75">
      <c r="A8" s="13" t="s">
        <v>30</v>
      </c>
      <c r="B8" s="13" t="s">
        <v>21</v>
      </c>
    </row>
    <row r="9" spans="1:2" ht="12.75">
      <c r="A9" s="11">
        <v>31.802076441067847</v>
      </c>
      <c r="B9" s="11">
        <f>B4*((B5*(1+B5)^A9)/((1+B5)^A9-1))-B6</f>
        <v>0.00010783729226204741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 xml:space="preserve">&amp;LDinie Najwa Bero&amp;C0529858&amp;RSection 1 KOS 1110   </oddHeader>
    <oddFooter>&amp;LBachelor of Biomedical Science&amp;C&amp;D&amp;R&amp;T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I10" sqref="I10"/>
    </sheetView>
  </sheetViews>
  <sheetFormatPr defaultColWidth="9.140625" defaultRowHeight="12.75"/>
  <cols>
    <col min="1" max="1" width="16.7109375" style="0" bestFit="1" customWidth="1"/>
    <col min="2" max="2" width="12.57421875" style="0" bestFit="1" customWidth="1"/>
    <col min="3" max="3" width="12.421875" style="0" bestFit="1" customWidth="1"/>
  </cols>
  <sheetData>
    <row r="1" ht="12.75">
      <c r="A1" s="2" t="s">
        <v>82</v>
      </c>
    </row>
    <row r="2" ht="14.25">
      <c r="A2" s="2" t="s">
        <v>36</v>
      </c>
    </row>
    <row r="3" ht="14.25">
      <c r="A3" s="2" t="s">
        <v>37</v>
      </c>
    </row>
    <row r="4" ht="14.25">
      <c r="A4" s="2" t="s">
        <v>38</v>
      </c>
    </row>
    <row r="5" ht="15.75">
      <c r="A5" s="3"/>
    </row>
    <row r="6" spans="2:3" ht="12.75">
      <c r="B6" s="13" t="s">
        <v>20</v>
      </c>
      <c r="C6" s="13" t="s">
        <v>21</v>
      </c>
    </row>
    <row r="7" spans="1:3" ht="12.75">
      <c r="A7" s="13" t="s">
        <v>33</v>
      </c>
      <c r="B7" s="11">
        <v>2.9999998320767305</v>
      </c>
      <c r="C7" s="11">
        <f>B7-2*B8+3*B9-17</f>
        <v>-1.6097993125185894E-06</v>
      </c>
    </row>
    <row r="8" spans="1:3" ht="12.75">
      <c r="A8" s="13" t="s">
        <v>34</v>
      </c>
      <c r="B8" s="11">
        <v>-0.9999996549486595</v>
      </c>
      <c r="C8" s="11">
        <f>3*B7+B8-2*B9</f>
        <v>3.424637720073065E-07</v>
      </c>
    </row>
    <row r="9" spans="1:3" ht="12.75">
      <c r="A9" s="13" t="s">
        <v>35</v>
      </c>
      <c r="B9" s="11">
        <v>3.99999974940888</v>
      </c>
      <c r="C9" s="11">
        <f>2*B7+3*B8+B9-7</f>
        <v>4.48716362733137E-07</v>
      </c>
    </row>
    <row r="12" spans="1:2" ht="12.75">
      <c r="A12" s="13" t="s">
        <v>39</v>
      </c>
      <c r="B12" s="11">
        <f>C7*C7+C8*C8+C9*C9</f>
        <v>2.910081635907252E-12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&amp;LDinie Najwa Bero&amp;C0529858&amp;RSection 1 KOS 1110</oddHeader>
    <oddFooter>&amp;LBachelor of Biomedical Science&amp;C&amp;D&amp;R&amp;T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6" sqref="B6"/>
    </sheetView>
  </sheetViews>
  <sheetFormatPr defaultColWidth="9.140625" defaultRowHeight="12.75"/>
  <cols>
    <col min="1" max="1" width="32.140625" style="0" bestFit="1" customWidth="1"/>
    <col min="2" max="2" width="12.140625" style="0" bestFit="1" customWidth="1"/>
    <col min="3" max="3" width="8.57421875" style="0" bestFit="1" customWidth="1"/>
  </cols>
  <sheetData>
    <row r="1" ht="12.75">
      <c r="A1" s="2" t="s">
        <v>83</v>
      </c>
    </row>
    <row r="2" ht="14.25">
      <c r="A2" s="2" t="s">
        <v>42</v>
      </c>
    </row>
    <row r="3" ht="14.25">
      <c r="A3" s="2" t="s">
        <v>43</v>
      </c>
    </row>
    <row r="4" ht="14.25">
      <c r="A4" s="2" t="s">
        <v>44</v>
      </c>
    </row>
    <row r="5" ht="14.25">
      <c r="A5" s="2" t="s">
        <v>45</v>
      </c>
    </row>
    <row r="6" ht="14.25">
      <c r="A6" s="2" t="s">
        <v>46</v>
      </c>
    </row>
    <row r="8" spans="2:3" ht="12.75">
      <c r="B8" s="12" t="s">
        <v>20</v>
      </c>
      <c r="C8" s="12" t="s">
        <v>21</v>
      </c>
    </row>
    <row r="9" spans="1:3" ht="12.75">
      <c r="A9" s="13" t="s">
        <v>33</v>
      </c>
      <c r="B9" s="11">
        <v>2.979164982582867</v>
      </c>
      <c r="C9" s="11">
        <f>11*B9+3*B10+B12+2*B13-51</f>
        <v>-2.5030187345009836E-06</v>
      </c>
    </row>
    <row r="10" spans="1:3" ht="12.75">
      <c r="A10" s="13" t="s">
        <v>34</v>
      </c>
      <c r="B10" s="11">
        <v>2.215599649787501</v>
      </c>
      <c r="C10" s="11">
        <f>4*B10+2*B11+B13-15</f>
        <v>9.236773141907406E-07</v>
      </c>
    </row>
    <row r="11" spans="1:3" ht="12.75">
      <c r="A11" s="13" t="s">
        <v>35</v>
      </c>
      <c r="B11" s="11">
        <v>0.21128453781424963</v>
      </c>
      <c r="C11" s="11">
        <f>3*B9+2*B10+7*B11+B12-15</f>
        <v>3.253432952377011E-06</v>
      </c>
    </row>
    <row r="12" spans="1:3" ht="12.75">
      <c r="A12" s="13" t="s">
        <v>40</v>
      </c>
      <c r="B12" s="11">
        <v>0.1523172414096025</v>
      </c>
      <c r="C12" s="11">
        <f>4*B9+4*B11+10*B12+B13-20</f>
        <v>3.744583302989213E-06</v>
      </c>
    </row>
    <row r="13" spans="1:3" ht="12.75">
      <c r="A13" s="13" t="s">
        <v>41</v>
      </c>
      <c r="B13" s="11">
        <v>5.715033248898811</v>
      </c>
      <c r="C13" s="11">
        <f>2*B9+5*B10+B11+3*B12+13*B13-92</f>
        <v>-3.2881691538477753E-06</v>
      </c>
    </row>
    <row r="16" spans="1:2" ht="12.75">
      <c r="A16" s="13" t="s">
        <v>39</v>
      </c>
      <c r="B16" s="11">
        <f>C9*C9+C10*C10+C11*C11+C12*C12+C13*C13</f>
        <v>4.253706903896772E-11</v>
      </c>
    </row>
    <row r="17" ht="12.75">
      <c r="B17" s="14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&amp;LDinie Najwa Bero&amp;C0529858&amp;RSection 1 KOS 1110</oddHeader>
    <oddFooter>&amp;LBachelor of Biomedical Science&amp;C&amp;D&amp;R&amp;T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0.57421875" style="0" customWidth="1"/>
    <col min="4" max="4" width="6.28125" style="0" customWidth="1"/>
    <col min="5" max="5" width="2.28125" style="0" customWidth="1"/>
    <col min="6" max="6" width="6.7109375" style="0" customWidth="1"/>
    <col min="7" max="7" width="6.8515625" style="0" customWidth="1"/>
    <col min="8" max="8" width="2.28125" style="0" customWidth="1"/>
    <col min="9" max="9" width="6.421875" style="0" customWidth="1"/>
    <col min="10" max="10" width="6.8515625" style="0" customWidth="1"/>
  </cols>
  <sheetData>
    <row r="1" ht="12.75">
      <c r="A1" s="2" t="s">
        <v>55</v>
      </c>
    </row>
    <row r="2" ht="12.75">
      <c r="A2" s="2" t="s">
        <v>56</v>
      </c>
    </row>
    <row r="3" ht="12.75">
      <c r="A3" s="2" t="s">
        <v>57</v>
      </c>
    </row>
    <row r="5" ht="13.5" thickBot="1"/>
    <row r="6" spans="2:4" ht="12.75">
      <c r="B6" s="7"/>
      <c r="C6" s="7" t="s">
        <v>59</v>
      </c>
      <c r="D6" s="7"/>
    </row>
    <row r="7" spans="2:4" ht="13.5" thickBot="1">
      <c r="B7" s="8" t="s">
        <v>58</v>
      </c>
      <c r="C7" s="8" t="s">
        <v>60</v>
      </c>
      <c r="D7" s="8" t="s">
        <v>61</v>
      </c>
    </row>
    <row r="8" spans="2:4" ht="13.5" thickBot="1">
      <c r="B8" s="6" t="s">
        <v>67</v>
      </c>
      <c r="C8" s="6" t="s">
        <v>68</v>
      </c>
      <c r="D8" s="9">
        <v>0</v>
      </c>
    </row>
    <row r="10" ht="13.5" thickBot="1"/>
    <row r="11" spans="2:10" ht="12.75">
      <c r="B11" s="7"/>
      <c r="C11" s="7" t="s">
        <v>62</v>
      </c>
      <c r="D11" s="7"/>
      <c r="F11" s="7" t="s">
        <v>63</v>
      </c>
      <c r="G11" s="7" t="s">
        <v>59</v>
      </c>
      <c r="I11" s="7" t="s">
        <v>66</v>
      </c>
      <c r="J11" s="7" t="s">
        <v>59</v>
      </c>
    </row>
    <row r="12" spans="2:10" ht="13.5" thickBot="1">
      <c r="B12" s="8" t="s">
        <v>58</v>
      </c>
      <c r="C12" s="8" t="s">
        <v>60</v>
      </c>
      <c r="D12" s="8" t="s">
        <v>61</v>
      </c>
      <c r="F12" s="8" t="s">
        <v>64</v>
      </c>
      <c r="G12" s="8" t="s">
        <v>65</v>
      </c>
      <c r="I12" s="8" t="s">
        <v>64</v>
      </c>
      <c r="J12" s="8" t="s">
        <v>65</v>
      </c>
    </row>
    <row r="13" spans="2:10" ht="13.5" thickBot="1">
      <c r="B13" s="6" t="s">
        <v>69</v>
      </c>
      <c r="C13" s="6" t="s">
        <v>70</v>
      </c>
      <c r="D13" s="9">
        <v>0</v>
      </c>
      <c r="F13" s="6" t="e">
        <v>#N/A</v>
      </c>
      <c r="G13" s="6" t="e">
        <v>#N/A</v>
      </c>
      <c r="I13" s="6" t="e">
        <v>#N/A</v>
      </c>
      <c r="J13" s="6" t="e">
        <v>#N/A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G15" sqref="G15"/>
    </sheetView>
  </sheetViews>
  <sheetFormatPr defaultColWidth="9.140625" defaultRowHeight="12.75"/>
  <cols>
    <col min="1" max="1" width="21.57421875" style="0" bestFit="1" customWidth="1"/>
    <col min="2" max="2" width="12.140625" style="0" bestFit="1" customWidth="1"/>
    <col min="3" max="3" width="8.57421875" style="0" bestFit="1" customWidth="1"/>
  </cols>
  <sheetData>
    <row r="1" ht="12.75">
      <c r="A1" s="2" t="s">
        <v>84</v>
      </c>
    </row>
    <row r="2" ht="14.25">
      <c r="A2" s="2" t="s">
        <v>47</v>
      </c>
    </row>
    <row r="3" ht="12.75">
      <c r="A3" s="2"/>
    </row>
    <row r="4" ht="18" customHeight="1">
      <c r="A4" s="2" t="s">
        <v>51</v>
      </c>
    </row>
    <row r="5" ht="14.25">
      <c r="A5" s="4" t="s">
        <v>48</v>
      </c>
    </row>
    <row r="6" ht="19.5" customHeight="1">
      <c r="A6" s="4" t="s">
        <v>49</v>
      </c>
    </row>
    <row r="7" ht="14.25">
      <c r="A7" s="4" t="s">
        <v>50</v>
      </c>
    </row>
    <row r="9" spans="2:3" ht="12.75">
      <c r="B9" s="18" t="s">
        <v>20</v>
      </c>
      <c r="C9" s="18" t="s">
        <v>21</v>
      </c>
    </row>
    <row r="10" spans="1:3" ht="12.75">
      <c r="A10" s="16" t="s">
        <v>33</v>
      </c>
      <c r="B10" s="17">
        <v>1600.0000000037276</v>
      </c>
      <c r="C10" s="17">
        <f>60*B10+44*B11</f>
        <v>96000.00000022363</v>
      </c>
    </row>
    <row r="11" spans="1:3" ht="12.75">
      <c r="A11" s="16" t="s">
        <v>34</v>
      </c>
      <c r="B11" s="17">
        <v>-2.2026824808563106E-13</v>
      </c>
      <c r="C11" s="17"/>
    </row>
    <row r="14" spans="1:2" ht="12.75">
      <c r="A14" s="18" t="s">
        <v>39</v>
      </c>
      <c r="B14" s="17">
        <f>60*B10+44*B11</f>
        <v>96000.00000022363</v>
      </c>
    </row>
    <row r="16" spans="1:2" ht="12.75">
      <c r="A16" s="18" t="s">
        <v>97</v>
      </c>
      <c r="B16" s="18" t="s">
        <v>98</v>
      </c>
    </row>
    <row r="17" spans="1:2" ht="12.75">
      <c r="A17" s="17">
        <v>1</v>
      </c>
      <c r="B17" s="17">
        <f>B10+B11</f>
        <v>1600.0000000037273</v>
      </c>
    </row>
    <row r="18" spans="1:2" ht="12.75">
      <c r="A18" s="17">
        <v>2</v>
      </c>
      <c r="B18" s="17">
        <f>5*B10+3*B11</f>
        <v>8000.0000000186365</v>
      </c>
    </row>
    <row r="19" spans="1:2" ht="12.75">
      <c r="A19" s="17">
        <v>3</v>
      </c>
      <c r="B19" s="17">
        <f>B10</f>
        <v>1600.0000000037276</v>
      </c>
    </row>
    <row r="20" spans="1:2" ht="12.75">
      <c r="A20" s="17">
        <v>4</v>
      </c>
      <c r="B20" s="17">
        <f>B11</f>
        <v>-2.2026824808563106E-13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&amp;LDinie Najwa Bero&amp;C0529858&amp;RSection 1 KOS 1110</oddHeader>
    <oddFooter>&amp;LBachelor of Biomedical Science&amp;C&amp;D&amp;R&amp;T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7" sqref="A17:B21"/>
    </sheetView>
  </sheetViews>
  <sheetFormatPr defaultColWidth="9.140625" defaultRowHeight="12.75"/>
  <cols>
    <col min="1" max="1" width="22.57421875" style="0" bestFit="1" customWidth="1"/>
    <col min="2" max="2" width="12.140625" style="0" bestFit="1" customWidth="1"/>
    <col min="3" max="3" width="8.57421875" style="0" bestFit="1" customWidth="1"/>
  </cols>
  <sheetData>
    <row r="1" ht="12.75">
      <c r="A1" s="2" t="s">
        <v>85</v>
      </c>
    </row>
    <row r="2" ht="14.25">
      <c r="A2" s="2" t="s">
        <v>86</v>
      </c>
    </row>
    <row r="4" ht="12.75">
      <c r="A4" s="2" t="s">
        <v>87</v>
      </c>
    </row>
    <row r="5" ht="16.5" customHeight="1">
      <c r="A5" s="2" t="s">
        <v>99</v>
      </c>
    </row>
    <row r="6" ht="17.25" customHeight="1">
      <c r="A6" s="2" t="s">
        <v>49</v>
      </c>
    </row>
    <row r="7" ht="15" customHeight="1">
      <c r="A7" s="2" t="s">
        <v>100</v>
      </c>
    </row>
    <row r="9" spans="2:3" ht="12.75">
      <c r="B9" s="18" t="s">
        <v>20</v>
      </c>
      <c r="C9" s="18" t="s">
        <v>21</v>
      </c>
    </row>
    <row r="10" spans="1:3" ht="12.75">
      <c r="A10" s="18" t="s">
        <v>33</v>
      </c>
      <c r="B10" s="17">
        <v>88014618952.68</v>
      </c>
      <c r="C10" s="17">
        <f>60*B10+30*B11</f>
        <v>6601096429688</v>
      </c>
    </row>
    <row r="11" spans="1:3" ht="12.75">
      <c r="A11" s="18" t="s">
        <v>34</v>
      </c>
      <c r="B11" s="17">
        <v>44007309750.90667</v>
      </c>
      <c r="C11" s="17"/>
    </row>
    <row r="14" spans="1:2" ht="12.75">
      <c r="A14" s="18" t="s">
        <v>39</v>
      </c>
      <c r="B14" s="17">
        <f>60*B10+30*B11</f>
        <v>6601096429688</v>
      </c>
    </row>
    <row r="17" spans="1:2" ht="12.75">
      <c r="A17" s="18" t="s">
        <v>97</v>
      </c>
      <c r="B17" s="18" t="s">
        <v>98</v>
      </c>
    </row>
    <row r="18" spans="1:2" ht="12.75">
      <c r="A18" s="17">
        <v>1</v>
      </c>
      <c r="B18" s="17">
        <f>B10+B11</f>
        <v>132021928703.58667</v>
      </c>
    </row>
    <row r="19" spans="1:2" ht="12.75">
      <c r="A19" s="17">
        <v>2</v>
      </c>
      <c r="B19" s="17">
        <f>5*B10+3*B11</f>
        <v>572095024016.12</v>
      </c>
    </row>
    <row r="20" spans="1:2" ht="12.75">
      <c r="A20" s="17">
        <v>3</v>
      </c>
      <c r="B20" s="17">
        <f>B10</f>
        <v>88014618952.68</v>
      </c>
    </row>
    <row r="21" spans="1:2" ht="12.75">
      <c r="A21" s="17">
        <v>4</v>
      </c>
      <c r="B21" s="17">
        <f>B11</f>
        <v>44007309750.90667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&amp;LDinie Najwa Bero&amp;C0529858&amp;RSection 1 KOS 1110</oddHeader>
    <oddFooter>&amp;LBachelor of Biomedical Science&amp;C&amp;D&amp;R&amp;T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20.7109375" style="0" bestFit="1" customWidth="1"/>
    <col min="2" max="2" width="12.140625" style="0" bestFit="1" customWidth="1"/>
  </cols>
  <sheetData>
    <row r="1" ht="12.75">
      <c r="A1" s="2" t="s">
        <v>92</v>
      </c>
    </row>
    <row r="2" ht="15">
      <c r="A2" s="2" t="s">
        <v>88</v>
      </c>
    </row>
    <row r="4" ht="15">
      <c r="A4" s="2" t="s">
        <v>89</v>
      </c>
    </row>
    <row r="7" spans="2:3" ht="12.75">
      <c r="B7" s="18" t="s">
        <v>20</v>
      </c>
      <c r="C7" s="21"/>
    </row>
    <row r="8" spans="1:3" ht="12.75">
      <c r="A8" s="18" t="s">
        <v>90</v>
      </c>
      <c r="B8" s="17">
        <v>10</v>
      </c>
      <c r="C8" s="22"/>
    </row>
    <row r="9" spans="1:3" ht="12.75">
      <c r="A9" s="18" t="s">
        <v>91</v>
      </c>
      <c r="B9" s="17">
        <v>0.5233175699201359</v>
      </c>
      <c r="C9" s="22"/>
    </row>
    <row r="11" ht="12.75">
      <c r="B11" s="18" t="s">
        <v>21</v>
      </c>
    </row>
    <row r="12" spans="1:2" ht="12.75">
      <c r="A12" s="18" t="s">
        <v>102</v>
      </c>
      <c r="B12" s="17">
        <f>10000*B8*(1+2*B9*B9)</f>
        <v>154772.25579742328</v>
      </c>
    </row>
    <row r="13" spans="1:2" ht="12.75">
      <c r="A13" s="18" t="s">
        <v>103</v>
      </c>
      <c r="B13" s="17">
        <f>150000/(B8*B9*B9)</f>
        <v>54772.25570360995</v>
      </c>
    </row>
    <row r="16" spans="1:2" ht="12.75">
      <c r="A16" s="18" t="s">
        <v>101</v>
      </c>
      <c r="B16" s="17">
        <f>B12+B13</f>
        <v>209544.51150103324</v>
      </c>
    </row>
    <row r="17" ht="12.75">
      <c r="A17" s="20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&amp;LDinie Najwa Bero&amp;C0529858&amp;RSection 1 KOS 1110</oddHeader>
    <oddFooter>&amp;LBachelor of Biomedical Science&amp;C&amp;D&amp;R&amp;T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E4" sqref="E4"/>
    </sheetView>
  </sheetViews>
  <sheetFormatPr defaultColWidth="9.140625" defaultRowHeight="12.75"/>
  <cols>
    <col min="1" max="1" width="17.8515625" style="0" customWidth="1"/>
    <col min="2" max="4" width="12.00390625" style="0" bestFit="1" customWidth="1"/>
  </cols>
  <sheetData>
    <row r="1" ht="12.75">
      <c r="A1" s="2" t="s">
        <v>71</v>
      </c>
    </row>
    <row r="2" spans="1:4" ht="12.75">
      <c r="A2" s="10" t="s">
        <v>0</v>
      </c>
      <c r="B2" s="10" t="s">
        <v>1</v>
      </c>
      <c r="C2" s="10" t="s">
        <v>2</v>
      </c>
      <c r="D2" s="10" t="s">
        <v>3</v>
      </c>
    </row>
    <row r="3" spans="1:4" ht="12.75">
      <c r="A3" s="11">
        <v>0</v>
      </c>
      <c r="B3" s="11">
        <f aca="true" t="shared" si="0" ref="B3:B13">1.5*(A3^0.8)</f>
        <v>0</v>
      </c>
      <c r="C3" s="11" t="s">
        <v>4</v>
      </c>
      <c r="D3" s="11" t="s">
        <v>4</v>
      </c>
    </row>
    <row r="4" spans="1:4" ht="12.75">
      <c r="A4" s="11">
        <v>10</v>
      </c>
      <c r="B4" s="11">
        <f t="shared" si="0"/>
        <v>9.464360167202901</v>
      </c>
      <c r="C4" s="11">
        <f>LOG(A4)</f>
        <v>1</v>
      </c>
      <c r="D4" s="11">
        <f>LOG(B4)</f>
        <v>0.9760912590556814</v>
      </c>
    </row>
    <row r="5" spans="1:4" ht="12.75">
      <c r="A5" s="11">
        <v>20</v>
      </c>
      <c r="B5" s="11">
        <f t="shared" si="0"/>
        <v>16.478408149591765</v>
      </c>
      <c r="C5" s="11">
        <f aca="true" t="shared" si="1" ref="C5:C13">LOG(A5)</f>
        <v>1.3010299956639813</v>
      </c>
      <c r="D5" s="11">
        <f aca="true" t="shared" si="2" ref="D5:D13">LOG(B5)</f>
        <v>1.216915255586866</v>
      </c>
    </row>
    <row r="6" spans="1:4" ht="12.75">
      <c r="A6" s="11">
        <v>30</v>
      </c>
      <c r="B6" s="11">
        <f t="shared" si="0"/>
        <v>22.79230578504532</v>
      </c>
      <c r="C6" s="11">
        <f t="shared" si="1"/>
        <v>1.4771212547196624</v>
      </c>
      <c r="D6" s="11">
        <f t="shared" si="2"/>
        <v>1.357788262831411</v>
      </c>
    </row>
    <row r="7" spans="1:4" ht="12.75">
      <c r="A7" s="11">
        <v>40</v>
      </c>
      <c r="B7" s="11">
        <f t="shared" si="0"/>
        <v>28.69057499370111</v>
      </c>
      <c r="C7" s="11">
        <f t="shared" si="1"/>
        <v>1.6020599913279623</v>
      </c>
      <c r="D7" s="11">
        <f t="shared" si="2"/>
        <v>1.4577392521180512</v>
      </c>
    </row>
    <row r="8" spans="1:4" ht="12.75">
      <c r="A8" s="11">
        <v>50</v>
      </c>
      <c r="B8" s="11">
        <f t="shared" si="0"/>
        <v>34.297878894549484</v>
      </c>
      <c r="C8" s="11">
        <f t="shared" si="1"/>
        <v>1.6989700043360187</v>
      </c>
      <c r="D8" s="11">
        <f t="shared" si="2"/>
        <v>1.5352672625244963</v>
      </c>
    </row>
    <row r="9" spans="1:4" ht="12.75">
      <c r="A9" s="11">
        <v>60</v>
      </c>
      <c r="B9" s="11">
        <f t="shared" si="0"/>
        <v>39.68370927997743</v>
      </c>
      <c r="C9" s="11">
        <f t="shared" si="1"/>
        <v>1.7781512503836436</v>
      </c>
      <c r="D9" s="11">
        <f t="shared" si="2"/>
        <v>1.5986122593625962</v>
      </c>
    </row>
    <row r="10" spans="1:4" ht="12.75">
      <c r="A10" s="11">
        <v>70</v>
      </c>
      <c r="B10" s="11">
        <f t="shared" si="0"/>
        <v>44.892076163546406</v>
      </c>
      <c r="C10" s="11">
        <f t="shared" si="1"/>
        <v>1.845098040014257</v>
      </c>
      <c r="D10" s="11">
        <f t="shared" si="2"/>
        <v>1.6521696910670869</v>
      </c>
    </row>
    <row r="11" spans="1:4" ht="12.75">
      <c r="A11" s="11">
        <v>80</v>
      </c>
      <c r="B11" s="11">
        <f t="shared" si="0"/>
        <v>49.95319244411237</v>
      </c>
      <c r="C11" s="11">
        <f t="shared" si="1"/>
        <v>1.9030899869919435</v>
      </c>
      <c r="D11" s="11">
        <f t="shared" si="2"/>
        <v>1.698563248649236</v>
      </c>
    </row>
    <row r="12" spans="1:4" ht="12.75">
      <c r="A12" s="11">
        <v>90</v>
      </c>
      <c r="B12" s="11">
        <f t="shared" si="0"/>
        <v>54.88899342601208</v>
      </c>
      <c r="C12" s="11">
        <f t="shared" si="1"/>
        <v>1.954242509439325</v>
      </c>
      <c r="D12" s="11">
        <f t="shared" si="2"/>
        <v>1.7394852666071412</v>
      </c>
    </row>
    <row r="13" spans="1:4" ht="12.75">
      <c r="A13" s="11">
        <v>100</v>
      </c>
      <c r="B13" s="11">
        <f t="shared" si="0"/>
        <v>59.71607558302463</v>
      </c>
      <c r="C13" s="11">
        <f t="shared" si="1"/>
        <v>2</v>
      </c>
      <c r="D13" s="11">
        <f t="shared" si="2"/>
        <v>1.7760912590556817</v>
      </c>
    </row>
    <row r="36" ht="12.75">
      <c r="A36" t="s">
        <v>5</v>
      </c>
    </row>
    <row r="37" ht="12.75">
      <c r="A37" t="s">
        <v>93</v>
      </c>
    </row>
  </sheetData>
  <printOptions/>
  <pageMargins left="0.75" right="0.75" top="1" bottom="1" header="0.5" footer="0.5"/>
  <pageSetup horizontalDpi="300" verticalDpi="300" orientation="landscape" r:id="rId2"/>
  <headerFooter alignWithMargins="0">
    <oddHeader>&amp;LDinie Najwa Bero&amp;C0529858&amp;RSection 1 KOS 1110</oddHeader>
    <oddFooter>&amp;LBachelor of Biomedical Science&amp;C&amp;D&amp;R&amp;T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44">
      <selection activeCell="G54" sqref="G54"/>
    </sheetView>
  </sheetViews>
  <sheetFormatPr defaultColWidth="9.140625" defaultRowHeight="12.75"/>
  <cols>
    <col min="1" max="1" width="12.140625" style="0" bestFit="1" customWidth="1"/>
    <col min="2" max="2" width="27.8515625" style="0" bestFit="1" customWidth="1"/>
  </cols>
  <sheetData>
    <row r="1" ht="12.75">
      <c r="A1" s="2" t="s">
        <v>73</v>
      </c>
    </row>
    <row r="2" spans="1:2" ht="12.75">
      <c r="A2" s="10" t="s">
        <v>6</v>
      </c>
      <c r="B2" s="10" t="s">
        <v>7</v>
      </c>
    </row>
    <row r="3" spans="1:2" ht="12.75">
      <c r="A3" s="11">
        <v>0</v>
      </c>
      <c r="B3" s="11">
        <v>6</v>
      </c>
    </row>
    <row r="4" spans="1:2" ht="12.75">
      <c r="A4" s="11">
        <v>1</v>
      </c>
      <c r="B4" s="11">
        <v>9</v>
      </c>
    </row>
    <row r="5" spans="1:2" ht="12.75">
      <c r="A5" s="11">
        <v>2</v>
      </c>
      <c r="B5" s="11">
        <v>15</v>
      </c>
    </row>
    <row r="6" spans="1:2" ht="12.75">
      <c r="A6" s="11">
        <v>3</v>
      </c>
      <c r="B6" s="11">
        <v>19</v>
      </c>
    </row>
    <row r="7" spans="1:2" ht="12.75">
      <c r="A7" s="11">
        <v>4</v>
      </c>
      <c r="B7" s="11">
        <v>32</v>
      </c>
    </row>
    <row r="8" spans="1:2" ht="12.75">
      <c r="A8" s="11">
        <v>5</v>
      </c>
      <c r="B8" s="11">
        <v>42</v>
      </c>
    </row>
    <row r="9" spans="1:2" ht="12.75">
      <c r="A9" s="11">
        <v>6</v>
      </c>
      <c r="B9" s="11">
        <v>63</v>
      </c>
    </row>
    <row r="10" spans="1:2" ht="12.75">
      <c r="A10" s="11">
        <v>7</v>
      </c>
      <c r="B10" s="11">
        <v>102</v>
      </c>
    </row>
    <row r="11" spans="1:2" ht="12.75">
      <c r="A11" s="11">
        <v>8</v>
      </c>
      <c r="B11" s="11">
        <v>153</v>
      </c>
    </row>
    <row r="12" spans="1:2" ht="12.75">
      <c r="A12" s="11">
        <v>9</v>
      </c>
      <c r="B12" s="11">
        <v>220</v>
      </c>
    </row>
    <row r="13" spans="1:2" ht="12.75">
      <c r="A13" s="11">
        <v>10</v>
      </c>
      <c r="B13" s="11">
        <v>328</v>
      </c>
    </row>
  </sheetData>
  <printOptions/>
  <pageMargins left="0.75" right="0.75" top="1" bottom="1" header="0.5" footer="0.5"/>
  <pageSetup horizontalDpi="300" verticalDpi="300" orientation="landscape" r:id="rId2"/>
  <headerFooter alignWithMargins="0">
    <oddHeader>&amp;LDinie Najwa Bero&amp;C0529858&amp;RSection 1 KOS 1110</oddHeader>
    <oddFooter>&amp;LBachelor of Biomedical Science&amp;C&amp;D&amp;R&amp;T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C3" sqref="C3"/>
    </sheetView>
  </sheetViews>
  <sheetFormatPr defaultColWidth="9.140625" defaultRowHeight="12.75"/>
  <cols>
    <col min="1" max="1" width="12.00390625" style="0" bestFit="1" customWidth="1"/>
    <col min="2" max="2" width="37.28125" style="0" bestFit="1" customWidth="1"/>
  </cols>
  <sheetData>
    <row r="1" ht="12.75">
      <c r="A1" s="2" t="s">
        <v>74</v>
      </c>
    </row>
    <row r="2" spans="1:2" ht="12.75">
      <c r="A2" s="10" t="s">
        <v>9</v>
      </c>
      <c r="B2" s="10" t="s">
        <v>8</v>
      </c>
    </row>
    <row r="3" spans="1:2" ht="12.75">
      <c r="A3" s="11">
        <v>0</v>
      </c>
      <c r="B3" s="11">
        <v>55.5</v>
      </c>
    </row>
    <row r="4" spans="1:2" ht="12.75">
      <c r="A4" s="11">
        <v>2</v>
      </c>
      <c r="B4" s="11">
        <v>44.7</v>
      </c>
    </row>
    <row r="5" spans="1:2" ht="12.75">
      <c r="A5" s="11">
        <v>4</v>
      </c>
      <c r="B5" s="11">
        <v>38</v>
      </c>
    </row>
    <row r="6" spans="1:2" ht="12.75">
      <c r="A6" s="11">
        <v>6</v>
      </c>
      <c r="B6" s="11">
        <v>34.7</v>
      </c>
    </row>
    <row r="7" spans="1:2" ht="12.75">
      <c r="A7" s="11">
        <v>8</v>
      </c>
      <c r="B7" s="11">
        <v>30.6</v>
      </c>
    </row>
    <row r="8" spans="1:2" ht="12.75">
      <c r="A8" s="11">
        <v>10</v>
      </c>
      <c r="B8" s="11">
        <v>27.2</v>
      </c>
    </row>
    <row r="9" spans="1:2" ht="12.75">
      <c r="A9" s="11">
        <v>12</v>
      </c>
      <c r="B9" s="11">
        <v>22</v>
      </c>
    </row>
    <row r="10" spans="1:2" ht="12.75">
      <c r="A10" s="11">
        <v>14</v>
      </c>
      <c r="B10" s="11">
        <v>15.9</v>
      </c>
    </row>
    <row r="11" spans="1:2" ht="12.75">
      <c r="A11" s="11">
        <v>16</v>
      </c>
      <c r="B11" s="11">
        <v>8.1</v>
      </c>
    </row>
    <row r="12" spans="1:2" ht="12.75">
      <c r="A12" s="11">
        <v>18</v>
      </c>
      <c r="B12" s="11">
        <v>2.9</v>
      </c>
    </row>
    <row r="13" spans="1:2" ht="12.75">
      <c r="A13" s="11">
        <v>20</v>
      </c>
      <c r="B13" s="11">
        <v>1.5</v>
      </c>
    </row>
  </sheetData>
  <printOptions/>
  <pageMargins left="0.75" right="0.75" top="1" bottom="1" header="0.5" footer="0.5"/>
  <pageSetup horizontalDpi="300" verticalDpi="300" orientation="landscape" r:id="rId2"/>
  <headerFooter alignWithMargins="0">
    <oddHeader>&amp;LDinie Najwa Bero&amp;C0529858&amp;RSection 1 KOS 1110</oddHeader>
    <oddFooter>&amp;LBachelor of Biomedical Science&amp;C&amp;D&amp;R&amp;T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D38">
      <selection activeCell="M55" sqref="M55"/>
    </sheetView>
  </sheetViews>
  <sheetFormatPr defaultColWidth="9.140625" defaultRowHeight="12.75"/>
  <cols>
    <col min="1" max="1" width="12.140625" style="0" bestFit="1" customWidth="1"/>
    <col min="2" max="2" width="13.28125" style="0" bestFit="1" customWidth="1"/>
  </cols>
  <sheetData>
    <row r="1" ht="12.75">
      <c r="A1" s="2" t="s">
        <v>75</v>
      </c>
    </row>
    <row r="2" spans="1:2" ht="12.75">
      <c r="A2" s="10" t="s">
        <v>14</v>
      </c>
      <c r="B2" s="10" t="s">
        <v>10</v>
      </c>
    </row>
    <row r="3" spans="1:2" ht="12.75">
      <c r="A3" s="11">
        <v>21.2</v>
      </c>
      <c r="B3" s="11">
        <v>0.1</v>
      </c>
    </row>
    <row r="4" spans="1:2" ht="12.75">
      <c r="A4" s="11">
        <v>27.3</v>
      </c>
      <c r="B4" s="11">
        <v>0.8</v>
      </c>
    </row>
    <row r="5" spans="1:2" ht="12.75">
      <c r="A5" s="11">
        <v>31.8</v>
      </c>
      <c r="B5" s="11">
        <v>3.6</v>
      </c>
    </row>
    <row r="6" spans="1:2" ht="12.75">
      <c r="A6" s="11">
        <v>35.6</v>
      </c>
      <c r="B6" s="11">
        <v>12</v>
      </c>
    </row>
    <row r="7" spans="1:2" ht="12.75">
      <c r="A7" s="11">
        <v>42.3</v>
      </c>
      <c r="B7" s="11">
        <v>120</v>
      </c>
    </row>
    <row r="8" spans="1:2" ht="12.75">
      <c r="A8" s="11">
        <v>45.9</v>
      </c>
      <c r="B8" s="11">
        <v>390</v>
      </c>
    </row>
    <row r="9" spans="1:2" ht="12.75">
      <c r="A9" s="11">
        <v>47.7</v>
      </c>
      <c r="B9" s="11">
        <v>710</v>
      </c>
    </row>
    <row r="10" spans="1:2" ht="12.75">
      <c r="A10" s="11">
        <v>49.2</v>
      </c>
      <c r="B10" s="11">
        <v>1200</v>
      </c>
    </row>
    <row r="11" spans="1:2" ht="12.75">
      <c r="A11" s="11">
        <v>50.5</v>
      </c>
      <c r="B11" s="11">
        <v>1800</v>
      </c>
    </row>
    <row r="12" spans="1:2" ht="12.75">
      <c r="A12" s="11">
        <v>51.4</v>
      </c>
      <c r="B12" s="11">
        <v>2400</v>
      </c>
    </row>
  </sheetData>
  <printOptions/>
  <pageMargins left="0.75" right="0.75" top="1" bottom="1" header="0.5" footer="0.5"/>
  <pageSetup horizontalDpi="300" verticalDpi="300" orientation="landscape" r:id="rId2"/>
  <headerFooter alignWithMargins="0">
    <oddHeader>&amp;LDinie Najwa Bero&amp;C0529858&amp;RSection 1 KOS 1110</oddHeader>
    <oddFooter>&amp;LBachelor of Biomedical Science&amp;C&amp;D&amp;R&amp;T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8">
      <selection activeCell="D13" sqref="D13"/>
    </sheetView>
  </sheetViews>
  <sheetFormatPr defaultColWidth="9.140625" defaultRowHeight="12.75"/>
  <cols>
    <col min="1" max="1" width="17.00390625" style="0" bestFit="1" customWidth="1"/>
    <col min="2" max="2" width="12.7109375" style="0" bestFit="1" customWidth="1"/>
    <col min="4" max="4" width="74.28125" style="0" bestFit="1" customWidth="1"/>
  </cols>
  <sheetData>
    <row r="1" ht="12.75">
      <c r="A1" s="2" t="s">
        <v>76</v>
      </c>
    </row>
    <row r="2" spans="1:3" ht="12.75">
      <c r="A2" s="10" t="s">
        <v>12</v>
      </c>
      <c r="B2" s="10" t="s">
        <v>13</v>
      </c>
      <c r="C2" s="10" t="s">
        <v>11</v>
      </c>
    </row>
    <row r="3" spans="1:3" ht="12.75">
      <c r="A3" s="11">
        <v>1</v>
      </c>
      <c r="B3" s="11">
        <v>94</v>
      </c>
      <c r="C3" s="11">
        <v>1750</v>
      </c>
    </row>
    <row r="4" spans="1:3" ht="12.75">
      <c r="A4" s="11">
        <v>2</v>
      </c>
      <c r="B4" s="11">
        <v>89</v>
      </c>
      <c r="C4" s="11">
        <v>1980</v>
      </c>
    </row>
    <row r="5" spans="1:3" ht="12.75">
      <c r="A5" s="11">
        <v>4</v>
      </c>
      <c r="B5" s="11">
        <v>109</v>
      </c>
      <c r="C5" s="11">
        <v>2000</v>
      </c>
    </row>
    <row r="6" spans="1:3" ht="12.75">
      <c r="A6" s="11">
        <v>7</v>
      </c>
      <c r="B6" s="11">
        <v>113</v>
      </c>
      <c r="C6" s="11">
        <v>2200</v>
      </c>
    </row>
    <row r="7" spans="1:3" ht="12.75">
      <c r="A7" s="11">
        <v>3</v>
      </c>
      <c r="B7" s="11">
        <v>99</v>
      </c>
      <c r="C7" s="11">
        <v>2210</v>
      </c>
    </row>
    <row r="8" spans="1:3" ht="12.75">
      <c r="A8" s="11">
        <v>5</v>
      </c>
      <c r="B8" s="11">
        <v>122</v>
      </c>
      <c r="C8" s="11">
        <v>2240</v>
      </c>
    </row>
    <row r="9" spans="1:3" ht="12.75">
      <c r="A9" s="11">
        <v>8</v>
      </c>
      <c r="B9" s="11">
        <v>86</v>
      </c>
      <c r="C9" s="11">
        <v>2260</v>
      </c>
    </row>
    <row r="10" spans="1:4" ht="15.75">
      <c r="A10" s="11">
        <v>6</v>
      </c>
      <c r="B10" s="11">
        <v>72</v>
      </c>
      <c r="C10" s="11">
        <v>2480</v>
      </c>
      <c r="D10" s="5" t="s">
        <v>53</v>
      </c>
    </row>
    <row r="11" spans="1:4" ht="15.75">
      <c r="A11" s="11">
        <v>9</v>
      </c>
      <c r="B11" s="11">
        <v>95</v>
      </c>
      <c r="C11" s="11">
        <v>2500</v>
      </c>
      <c r="D11" s="5" t="s">
        <v>54</v>
      </c>
    </row>
    <row r="12" spans="1:3" ht="12.75">
      <c r="A12" s="11">
        <v>10</v>
      </c>
      <c r="B12" s="11">
        <v>112</v>
      </c>
      <c r="C12" s="11">
        <v>2570</v>
      </c>
    </row>
    <row r="39" ht="23.25" customHeight="1"/>
    <row r="40" ht="19.5" customHeight="1"/>
  </sheetData>
  <printOptions/>
  <pageMargins left="0.75" right="0.75" top="1" bottom="1" header="0.5" footer="0.5"/>
  <pageSetup horizontalDpi="300" verticalDpi="300" orientation="landscape" r:id="rId2"/>
  <headerFooter alignWithMargins="0">
    <oddHeader>&amp;LDinie Najwa Bero&amp;C0529858&amp;RSection 1 KOS 1110</oddHeader>
    <oddFooter>&amp;LBachelor of Biomedical Science&amp;C&amp;D&amp;R&amp;T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4" sqref="B4"/>
    </sheetView>
  </sheetViews>
  <sheetFormatPr defaultColWidth="9.140625" defaultRowHeight="12.75"/>
  <cols>
    <col min="1" max="1" width="28.8515625" style="0" bestFit="1" customWidth="1"/>
    <col min="2" max="2" width="33.8515625" style="0" bestFit="1" customWidth="1"/>
  </cols>
  <sheetData>
    <row r="1" ht="12.75">
      <c r="A1" s="2" t="s">
        <v>77</v>
      </c>
    </row>
    <row r="2" spans="1:3" ht="15.75">
      <c r="A2" s="1" t="s">
        <v>15</v>
      </c>
      <c r="B2" s="1"/>
      <c r="C2" s="1"/>
    </row>
    <row r="4" spans="1:3" ht="15.75">
      <c r="A4" s="1"/>
      <c r="B4" s="1"/>
      <c r="C4" s="1"/>
    </row>
    <row r="5" spans="1:3" ht="15.75">
      <c r="A5" s="1" t="s">
        <v>28</v>
      </c>
      <c r="B5" s="1"/>
      <c r="C5" s="1"/>
    </row>
    <row r="6" spans="1:3" ht="15.75">
      <c r="A6" s="1"/>
      <c r="B6" s="1"/>
      <c r="C6" s="1"/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4" spans="1:2" ht="12.75">
      <c r="A14" s="13" t="s">
        <v>52</v>
      </c>
      <c r="B14" s="13" t="s">
        <v>21</v>
      </c>
    </row>
    <row r="15" spans="1:2" ht="12.75">
      <c r="A15" s="11">
        <v>0.25086972030312826</v>
      </c>
      <c r="B15" s="11">
        <f>(10+40/(A15*A15))*(A15-0.2)-(0.0821*400)</f>
        <v>-2.6435759593823605E-05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&amp;LDinie Najwa Bero&amp;C0529858&amp;RSection 1 KOS 1110</oddHeader>
    <oddFooter>&amp;LBachelor of Biomedical Science&amp;C&amp;D&amp;R&amp;T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5" sqref="B15"/>
    </sheetView>
  </sheetViews>
  <sheetFormatPr defaultColWidth="9.140625" defaultRowHeight="12.75"/>
  <cols>
    <col min="1" max="1" width="12.00390625" style="0" bestFit="1" customWidth="1"/>
    <col min="2" max="2" width="34.28125" style="0" bestFit="1" customWidth="1"/>
  </cols>
  <sheetData>
    <row r="1" ht="12.75">
      <c r="A1" s="2" t="s">
        <v>78</v>
      </c>
    </row>
    <row r="2" ht="12.75">
      <c r="A2" s="2" t="s">
        <v>27</v>
      </c>
    </row>
    <row r="4" ht="12.75">
      <c r="B4" s="18" t="s">
        <v>95</v>
      </c>
    </row>
    <row r="5" spans="1:2" ht="12.75">
      <c r="A5" s="18" t="s">
        <v>0</v>
      </c>
      <c r="B5" s="17">
        <v>3.643590341262861</v>
      </c>
    </row>
    <row r="6" spans="1:2" ht="12.75">
      <c r="A6" s="18" t="s">
        <v>94</v>
      </c>
      <c r="B6" s="17">
        <f>B5*(TAN(B5))-2</f>
        <v>-3.6112412325151055E-05</v>
      </c>
    </row>
    <row r="9" ht="12.75">
      <c r="B9" s="18" t="s">
        <v>96</v>
      </c>
    </row>
    <row r="10" spans="1:2" ht="12.75">
      <c r="A10" s="18" t="s">
        <v>0</v>
      </c>
      <c r="B10" s="17">
        <v>-1.076883739619375</v>
      </c>
    </row>
    <row r="11" spans="1:2" ht="12.75">
      <c r="A11" s="18" t="s">
        <v>94</v>
      </c>
      <c r="B11" s="17">
        <f>(B10*TAN(B10))-2</f>
        <v>6.484668658934822E-05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&amp;LDinie Najwa Bero&amp;C0529858&amp;RSection 1 KOS 1110</oddHeader>
    <oddFooter>&amp;LBachelor of Biomedical Science&amp;C&amp;D&amp;R&amp;T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9.140625" defaultRowHeight="12.75"/>
  <cols>
    <col min="1" max="1" width="27.28125" style="0" bestFit="1" customWidth="1"/>
    <col min="2" max="2" width="11.8515625" style="0" bestFit="1" customWidth="1"/>
  </cols>
  <sheetData>
    <row r="1" ht="12.75">
      <c r="A1" s="2" t="s">
        <v>79</v>
      </c>
    </row>
    <row r="2" ht="17.25" customHeight="1">
      <c r="A2" s="15" t="s">
        <v>22</v>
      </c>
    </row>
    <row r="5" spans="1:2" ht="12.75">
      <c r="A5" s="13" t="s">
        <v>23</v>
      </c>
      <c r="B5" s="11">
        <v>10000</v>
      </c>
    </row>
    <row r="6" spans="1:2" ht="12.75">
      <c r="A6" s="13" t="s">
        <v>25</v>
      </c>
      <c r="B6" s="11">
        <v>0.006667</v>
      </c>
    </row>
    <row r="7" spans="1:2" ht="12.75">
      <c r="A7" s="13" t="s">
        <v>24</v>
      </c>
      <c r="B7" s="11">
        <v>36</v>
      </c>
    </row>
    <row r="9" spans="1:2" ht="12.75">
      <c r="A9" s="13" t="s">
        <v>32</v>
      </c>
      <c r="B9" s="13" t="s">
        <v>21</v>
      </c>
    </row>
    <row r="10" spans="1:2" ht="15.75" customHeight="1">
      <c r="A10" s="11">
        <v>313.36549989646073</v>
      </c>
      <c r="B10" s="19">
        <f>B5*(B6*(1+B6)^B7/((1+B6)^B7-1))-A10</f>
        <v>1.1368683772161603E-12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&amp;LDinie Najwa Bero&amp;C0529858&amp;RSection 1 KOS 1110</oddHeader>
    <oddFooter>&amp;LBachelor of Biomedical Science&amp;C&amp;D&amp;R&amp;T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Dinie Najwa Bero</dc:creator>
  <cp:keywords/>
  <dc:description/>
  <cp:lastModifiedBy>Dinie Najwa Bero</cp:lastModifiedBy>
  <cp:lastPrinted>2006-02-05T14:29:06Z</cp:lastPrinted>
  <dcterms:created xsi:type="dcterms:W3CDTF">2006-02-02T23:28:51Z</dcterms:created>
  <dcterms:modified xsi:type="dcterms:W3CDTF">2006-02-05T14:31:16Z</dcterms:modified>
  <cp:category/>
  <cp:version/>
  <cp:contentType/>
  <cp:contentStatus/>
</cp:coreProperties>
</file>